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imbun-my.sharepoint.com/personal/kinki-chiren_shimbun_onmicrosoft_com/Documents/2011shimbun_documents/調査研究/経営分析/経営分析ツール/"/>
    </mc:Choice>
  </mc:AlternateContent>
  <xr:revisionPtr revIDLastSave="192" documentId="8_{2CBBD1D2-C617-4110-8EDE-8DEDA8436E43}" xr6:coauthVersionLast="47" xr6:coauthVersionMax="47" xr10:uidLastSave="{99C070C8-3C6A-410A-BFB2-8AAA916BF0D1}"/>
  <bookViews>
    <workbookView xWindow="1710" yWindow="0" windowWidth="22125" windowHeight="15060" tabRatio="677" activeTab="10" xr2:uid="{56735B25-7BE8-4BE7-B2AC-71AECA210C4B}"/>
  </bookViews>
  <sheets>
    <sheet name="39社データ" sheetId="1" r:id="rId1"/>
    <sheet name="わが社" sheetId="7" r:id="rId2"/>
    <sheet name="各社部数" sheetId="8" r:id="rId3"/>
    <sheet name="売上" sheetId="10" r:id="rId4"/>
    <sheet name="費用" sheetId="16" r:id="rId5"/>
    <sheet name="利益" sheetId="11" r:id="rId6"/>
    <sheet name="自己資本比率" sheetId="12" r:id="rId7"/>
    <sheet name="流動比率" sheetId="13" r:id="rId8"/>
    <sheet name="借入金" sheetId="17" r:id="rId9"/>
    <sheet name="回転率" sheetId="14" r:id="rId10"/>
    <sheet name="売上高人件費率" sheetId="1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5" l="1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C11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C10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C7" i="15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C6" i="12"/>
  <c r="D8" i="17" l="1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C10" i="17"/>
  <c r="C9" i="17"/>
  <c r="C8" i="17"/>
  <c r="D3" i="17"/>
  <c r="E3" i="17"/>
  <c r="F3" i="17"/>
  <c r="G3" i="17"/>
  <c r="H3" i="17"/>
  <c r="I3" i="17"/>
  <c r="J3" i="17"/>
  <c r="K3" i="17"/>
  <c r="L3" i="17"/>
  <c r="M3" i="17"/>
  <c r="N3" i="17"/>
  <c r="O3" i="17"/>
  <c r="P3" i="17"/>
  <c r="Q3" i="17"/>
  <c r="R3" i="17"/>
  <c r="S3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R4" i="17"/>
  <c r="S4" i="17"/>
  <c r="D5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R5" i="17"/>
  <c r="S5" i="17"/>
  <c r="C5" i="17"/>
  <c r="C4" i="17"/>
  <c r="C3" i="17"/>
  <c r="D13" i="16"/>
  <c r="D16" i="16" s="1"/>
  <c r="E13" i="16"/>
  <c r="F13" i="16"/>
  <c r="G13" i="16"/>
  <c r="H13" i="16"/>
  <c r="I13" i="16"/>
  <c r="J13" i="16"/>
  <c r="K13" i="16"/>
  <c r="K16" i="16" s="1"/>
  <c r="L13" i="16"/>
  <c r="L16" i="16" s="1"/>
  <c r="M13" i="16"/>
  <c r="N13" i="16"/>
  <c r="O13" i="16"/>
  <c r="P13" i="16"/>
  <c r="Q13" i="16"/>
  <c r="R13" i="16"/>
  <c r="S13" i="16"/>
  <c r="S16" i="16" s="1"/>
  <c r="T13" i="16"/>
  <c r="T16" i="16" s="1"/>
  <c r="D14" i="16"/>
  <c r="E14" i="16"/>
  <c r="F14" i="16"/>
  <c r="G14" i="16"/>
  <c r="G16" i="16" s="1"/>
  <c r="H14" i="16"/>
  <c r="I14" i="16"/>
  <c r="J14" i="16"/>
  <c r="J16" i="16" s="1"/>
  <c r="K14" i="16"/>
  <c r="L14" i="16"/>
  <c r="M14" i="16"/>
  <c r="N14" i="16"/>
  <c r="O14" i="16"/>
  <c r="O16" i="16" s="1"/>
  <c r="P14" i="16"/>
  <c r="Q14" i="16"/>
  <c r="R14" i="16"/>
  <c r="R16" i="16" s="1"/>
  <c r="S14" i="16"/>
  <c r="T14" i="16"/>
  <c r="D15" i="16"/>
  <c r="E15" i="16"/>
  <c r="F15" i="16"/>
  <c r="F16" i="16" s="1"/>
  <c r="G15" i="16"/>
  <c r="H15" i="16"/>
  <c r="I15" i="16"/>
  <c r="I16" i="16" s="1"/>
  <c r="J15" i="16"/>
  <c r="K15" i="16"/>
  <c r="L15" i="16"/>
  <c r="M15" i="16"/>
  <c r="N15" i="16"/>
  <c r="N16" i="16" s="1"/>
  <c r="O15" i="16"/>
  <c r="P15" i="16"/>
  <c r="Q15" i="16"/>
  <c r="Q16" i="16" s="1"/>
  <c r="R15" i="16"/>
  <c r="S15" i="16"/>
  <c r="T15" i="16"/>
  <c r="E16" i="16"/>
  <c r="H16" i="16"/>
  <c r="M16" i="16"/>
  <c r="P16" i="16"/>
  <c r="C16" i="16"/>
  <c r="C15" i="16"/>
  <c r="C14" i="16"/>
  <c r="C13" i="16"/>
  <c r="I10" i="16"/>
  <c r="Q10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C9" i="16"/>
  <c r="D8" i="16"/>
  <c r="E8" i="16"/>
  <c r="E10" i="16" s="1"/>
  <c r="F8" i="16"/>
  <c r="G8" i="16"/>
  <c r="G10" i="16" s="1"/>
  <c r="H8" i="16"/>
  <c r="I8" i="16"/>
  <c r="J8" i="16"/>
  <c r="K8" i="16"/>
  <c r="L8" i="16"/>
  <c r="M8" i="16"/>
  <c r="M10" i="16" s="1"/>
  <c r="N8" i="16"/>
  <c r="O8" i="16"/>
  <c r="O10" i="16" s="1"/>
  <c r="P8" i="16"/>
  <c r="Q8" i="16"/>
  <c r="R8" i="16"/>
  <c r="S8" i="16"/>
  <c r="C8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S5" i="16"/>
  <c r="T5" i="16"/>
  <c r="C5" i="16"/>
  <c r="D4" i="16"/>
  <c r="D10" i="16" s="1"/>
  <c r="E4" i="16"/>
  <c r="F4" i="16"/>
  <c r="F10" i="16" s="1"/>
  <c r="G4" i="16"/>
  <c r="H4" i="16"/>
  <c r="H10" i="16" s="1"/>
  <c r="I4" i="16"/>
  <c r="J4" i="16"/>
  <c r="J10" i="16" s="1"/>
  <c r="K4" i="16"/>
  <c r="K10" i="16" s="1"/>
  <c r="L4" i="16"/>
  <c r="L10" i="16" s="1"/>
  <c r="M4" i="16"/>
  <c r="N4" i="16"/>
  <c r="N10" i="16" s="1"/>
  <c r="O4" i="16"/>
  <c r="P4" i="16"/>
  <c r="P10" i="16" s="1"/>
  <c r="Q4" i="16"/>
  <c r="R4" i="16"/>
  <c r="R10" i="16" s="1"/>
  <c r="S4" i="16"/>
  <c r="S10" i="16" s="1"/>
  <c r="C4" i="16"/>
  <c r="C10" i="16" s="1"/>
  <c r="T4" i="15"/>
  <c r="T4" i="14"/>
  <c r="T4" i="13"/>
  <c r="T9" i="13"/>
  <c r="T3" i="12"/>
  <c r="T4" i="11"/>
  <c r="T9" i="11"/>
  <c r="T4" i="10"/>
  <c r="T5" i="10"/>
  <c r="T9" i="10" s="1"/>
  <c r="T8" i="10"/>
  <c r="S73" i="1" l="1"/>
  <c r="S72" i="1"/>
  <c r="S70" i="1"/>
  <c r="S68" i="1"/>
  <c r="S67" i="1"/>
  <c r="S65" i="1"/>
  <c r="S64" i="1"/>
  <c r="S63" i="1"/>
  <c r="S62" i="1"/>
  <c r="S60" i="1"/>
  <c r="S59" i="1"/>
  <c r="S74" i="1" s="1"/>
  <c r="S57" i="1"/>
  <c r="S56" i="1"/>
  <c r="S55" i="1"/>
  <c r="S54" i="1"/>
  <c r="S53" i="1"/>
  <c r="S52" i="1"/>
  <c r="S51" i="1"/>
  <c r="S50" i="1"/>
  <c r="S49" i="1"/>
  <c r="S28" i="1"/>
  <c r="T22" i="8"/>
  <c r="S22" i="8"/>
  <c r="T21" i="8"/>
  <c r="S21" i="8"/>
  <c r="T20" i="8"/>
  <c r="S20" i="8"/>
  <c r="T19" i="8"/>
  <c r="S19" i="8"/>
  <c r="T18" i="8"/>
  <c r="S18" i="8"/>
  <c r="T17" i="8"/>
  <c r="S17" i="8"/>
  <c r="T16" i="8"/>
  <c r="S16" i="8"/>
  <c r="T3" i="8"/>
  <c r="T15" i="8" s="1"/>
  <c r="S3" i="8"/>
  <c r="S15" i="8" s="1"/>
  <c r="S81" i="7"/>
  <c r="S80" i="7"/>
  <c r="S79" i="7"/>
  <c r="S77" i="7"/>
  <c r="S75" i="7"/>
  <c r="S74" i="7"/>
  <c r="S72" i="7"/>
  <c r="S71" i="7"/>
  <c r="S69" i="7"/>
  <c r="S68" i="7"/>
  <c r="S67" i="7"/>
  <c r="S66" i="7"/>
  <c r="S64" i="7"/>
  <c r="S63" i="7"/>
  <c r="S61" i="7"/>
  <c r="S60" i="7"/>
  <c r="S59" i="7"/>
  <c r="S58" i="7"/>
  <c r="S57" i="7"/>
  <c r="S56" i="7"/>
  <c r="S55" i="7"/>
  <c r="S54" i="7"/>
  <c r="S53" i="7"/>
  <c r="S40" i="7"/>
  <c r="S38" i="7"/>
  <c r="S32" i="7"/>
  <c r="R49" i="1" l="1"/>
  <c r="S3" i="11" s="1"/>
  <c r="R50" i="1"/>
  <c r="R51" i="1"/>
  <c r="S8" i="11" s="1"/>
  <c r="R52" i="1"/>
  <c r="R53" i="1"/>
  <c r="S2" i="12" s="1"/>
  <c r="R54" i="1"/>
  <c r="S3" i="13" s="1"/>
  <c r="R55" i="1"/>
  <c r="S8" i="13" s="1"/>
  <c r="R56" i="1"/>
  <c r="R57" i="1"/>
  <c r="R59" i="1"/>
  <c r="R74" i="1" s="1"/>
  <c r="R60" i="1"/>
  <c r="R62" i="1"/>
  <c r="R63" i="1"/>
  <c r="R64" i="1"/>
  <c r="R65" i="1"/>
  <c r="R67" i="1"/>
  <c r="R68" i="1"/>
  <c r="S3" i="15" s="1"/>
  <c r="R70" i="1"/>
  <c r="R72" i="1"/>
  <c r="R73" i="1"/>
  <c r="S3" i="14" s="1"/>
  <c r="R28" i="1"/>
  <c r="S4" i="15"/>
  <c r="S4" i="14"/>
  <c r="S4" i="13"/>
  <c r="S9" i="13"/>
  <c r="S3" i="12"/>
  <c r="S4" i="11"/>
  <c r="S9" i="11"/>
  <c r="S9" i="10"/>
  <c r="S8" i="10"/>
  <c r="S5" i="10"/>
  <c r="S4" i="10"/>
  <c r="R15" i="8"/>
  <c r="R16" i="8"/>
  <c r="R17" i="8"/>
  <c r="R18" i="8"/>
  <c r="R19" i="8"/>
  <c r="R20" i="8"/>
  <c r="R21" i="8"/>
  <c r="R22" i="8"/>
  <c r="R3" i="8" l="1"/>
  <c r="R81" i="7"/>
  <c r="R80" i="7"/>
  <c r="R79" i="7"/>
  <c r="R77" i="7"/>
  <c r="R75" i="7"/>
  <c r="R72" i="7"/>
  <c r="R71" i="7"/>
  <c r="R69" i="7"/>
  <c r="R68" i="7"/>
  <c r="R67" i="7"/>
  <c r="R66" i="7"/>
  <c r="R64" i="7"/>
  <c r="R63" i="7"/>
  <c r="R61" i="7"/>
  <c r="R60" i="7"/>
  <c r="R59" i="7"/>
  <c r="R58" i="7"/>
  <c r="R57" i="7"/>
  <c r="R56" i="7"/>
  <c r="R55" i="7"/>
  <c r="R54" i="7"/>
  <c r="R53" i="7"/>
  <c r="R40" i="7"/>
  <c r="R74" i="7" s="1"/>
  <c r="R38" i="7"/>
  <c r="R32" i="7"/>
  <c r="Q73" i="1"/>
  <c r="Q72" i="1"/>
  <c r="Q70" i="1"/>
  <c r="Q68" i="1"/>
  <c r="Q67" i="1"/>
  <c r="Q65" i="1"/>
  <c r="Q64" i="1"/>
  <c r="Q63" i="1"/>
  <c r="Q62" i="1"/>
  <c r="Q60" i="1"/>
  <c r="Q59" i="1"/>
  <c r="Q74" i="1" s="1"/>
  <c r="Q57" i="1"/>
  <c r="Q56" i="1"/>
  <c r="Q55" i="1"/>
  <c r="Q54" i="1"/>
  <c r="Q53" i="1"/>
  <c r="Q52" i="1"/>
  <c r="Q51" i="1"/>
  <c r="Q50" i="1"/>
  <c r="Q49" i="1"/>
  <c r="Q28" i="1"/>
  <c r="P28" i="1"/>
  <c r="P49" i="1"/>
  <c r="P50" i="1"/>
  <c r="P51" i="1"/>
  <c r="P52" i="1"/>
  <c r="P53" i="1"/>
  <c r="C53" i="7" l="1"/>
  <c r="D53" i="7"/>
  <c r="E53" i="7"/>
  <c r="F53" i="7"/>
  <c r="G53" i="7"/>
  <c r="H53" i="7"/>
  <c r="I53" i="7"/>
  <c r="J4" i="11" s="1"/>
  <c r="J53" i="7"/>
  <c r="K4" i="11" s="1"/>
  <c r="K53" i="7"/>
  <c r="L53" i="7"/>
  <c r="M53" i="7"/>
  <c r="N53" i="7"/>
  <c r="O53" i="7"/>
  <c r="P53" i="7"/>
  <c r="Q53" i="7"/>
  <c r="R4" i="11" s="1"/>
  <c r="C54" i="7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C55" i="7"/>
  <c r="D9" i="11" s="1"/>
  <c r="D55" i="7"/>
  <c r="E9" i="11" s="1"/>
  <c r="E55" i="7"/>
  <c r="F55" i="7"/>
  <c r="G55" i="7"/>
  <c r="H55" i="7"/>
  <c r="I55" i="7"/>
  <c r="J55" i="7"/>
  <c r="K55" i="7"/>
  <c r="L9" i="11" s="1"/>
  <c r="L55" i="7"/>
  <c r="M9" i="11" s="1"/>
  <c r="M55" i="7"/>
  <c r="N55" i="7"/>
  <c r="O55" i="7"/>
  <c r="P55" i="7"/>
  <c r="Q55" i="7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C58" i="7"/>
  <c r="D58" i="7"/>
  <c r="E58" i="7"/>
  <c r="F58" i="7"/>
  <c r="G58" i="7"/>
  <c r="H4" i="13" s="1"/>
  <c r="H58" i="7"/>
  <c r="I58" i="7"/>
  <c r="J58" i="7"/>
  <c r="K58" i="7"/>
  <c r="L58" i="7"/>
  <c r="M58" i="7"/>
  <c r="N58" i="7"/>
  <c r="O58" i="7"/>
  <c r="P4" i="13" s="1"/>
  <c r="P58" i="7"/>
  <c r="Q58" i="7"/>
  <c r="C59" i="7"/>
  <c r="D59" i="7"/>
  <c r="E59" i="7"/>
  <c r="F59" i="7"/>
  <c r="G59" i="7"/>
  <c r="H9" i="13" s="1"/>
  <c r="H59" i="7"/>
  <c r="I9" i="13" s="1"/>
  <c r="I59" i="7"/>
  <c r="J59" i="7"/>
  <c r="K59" i="7"/>
  <c r="L59" i="7"/>
  <c r="M59" i="7"/>
  <c r="N59" i="7"/>
  <c r="O59" i="7"/>
  <c r="P9" i="13" s="1"/>
  <c r="P59" i="7"/>
  <c r="Q9" i="13" s="1"/>
  <c r="Q59" i="7"/>
  <c r="C60" i="7"/>
  <c r="D60" i="7"/>
  <c r="E60" i="7"/>
  <c r="F60" i="7"/>
  <c r="G60" i="7"/>
  <c r="H60" i="7"/>
  <c r="I60" i="7"/>
  <c r="J60" i="7"/>
  <c r="K60" i="7"/>
  <c r="L60" i="7"/>
  <c r="M60" i="7"/>
  <c r="N60" i="7"/>
  <c r="O60" i="7"/>
  <c r="P60" i="7"/>
  <c r="Q60" i="7"/>
  <c r="C61" i="7"/>
  <c r="D61" i="7"/>
  <c r="E61" i="7"/>
  <c r="F61" i="7"/>
  <c r="G61" i="7"/>
  <c r="H61" i="7"/>
  <c r="I61" i="7"/>
  <c r="J61" i="7"/>
  <c r="K61" i="7"/>
  <c r="L61" i="7"/>
  <c r="M61" i="7"/>
  <c r="N61" i="7"/>
  <c r="O61" i="7"/>
  <c r="P61" i="7"/>
  <c r="Q61" i="7"/>
  <c r="C63" i="7"/>
  <c r="D63" i="7"/>
  <c r="E63" i="7"/>
  <c r="F63" i="7"/>
  <c r="G63" i="7"/>
  <c r="H63" i="7"/>
  <c r="I63" i="7"/>
  <c r="J63" i="7"/>
  <c r="K63" i="7"/>
  <c r="L63" i="7"/>
  <c r="M63" i="7"/>
  <c r="N63" i="7"/>
  <c r="O63" i="7"/>
  <c r="P63" i="7"/>
  <c r="Q63" i="7"/>
  <c r="C64" i="7"/>
  <c r="D64" i="7"/>
  <c r="E64" i="7"/>
  <c r="F64" i="7"/>
  <c r="G64" i="7"/>
  <c r="H64" i="7"/>
  <c r="I64" i="7"/>
  <c r="J64" i="7"/>
  <c r="K64" i="7"/>
  <c r="L64" i="7"/>
  <c r="M64" i="7"/>
  <c r="N64" i="7"/>
  <c r="O64" i="7"/>
  <c r="P64" i="7"/>
  <c r="Q64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Q66" i="7"/>
  <c r="C67" i="7"/>
  <c r="D67" i="7"/>
  <c r="E67" i="7"/>
  <c r="F67" i="7"/>
  <c r="G67" i="7"/>
  <c r="H67" i="7"/>
  <c r="I67" i="7"/>
  <c r="J67" i="7"/>
  <c r="K67" i="7"/>
  <c r="L67" i="7"/>
  <c r="M67" i="7"/>
  <c r="N67" i="7"/>
  <c r="O67" i="7"/>
  <c r="P67" i="7"/>
  <c r="Q67" i="7"/>
  <c r="C68" i="7"/>
  <c r="D68" i="7"/>
  <c r="E68" i="7"/>
  <c r="F68" i="7"/>
  <c r="G68" i="7"/>
  <c r="H68" i="7"/>
  <c r="I68" i="7"/>
  <c r="J68" i="7"/>
  <c r="K68" i="7"/>
  <c r="L68" i="7"/>
  <c r="M68" i="7"/>
  <c r="N68" i="7"/>
  <c r="O68" i="7"/>
  <c r="P68" i="7"/>
  <c r="Q68" i="7"/>
  <c r="C69" i="7"/>
  <c r="D69" i="7"/>
  <c r="E69" i="7"/>
  <c r="F69" i="7"/>
  <c r="G69" i="7"/>
  <c r="H69" i="7"/>
  <c r="I69" i="7"/>
  <c r="J69" i="7"/>
  <c r="K69" i="7"/>
  <c r="L69" i="7"/>
  <c r="M69" i="7"/>
  <c r="N69" i="7"/>
  <c r="O69" i="7"/>
  <c r="P69" i="7"/>
  <c r="Q69" i="7"/>
  <c r="C71" i="7"/>
  <c r="D71" i="7"/>
  <c r="E71" i="7"/>
  <c r="F71" i="7"/>
  <c r="G71" i="7"/>
  <c r="H71" i="7"/>
  <c r="I71" i="7"/>
  <c r="J71" i="7"/>
  <c r="K71" i="7"/>
  <c r="L71" i="7"/>
  <c r="M71" i="7"/>
  <c r="N71" i="7"/>
  <c r="O71" i="7"/>
  <c r="P71" i="7"/>
  <c r="Q71" i="7"/>
  <c r="C72" i="7"/>
  <c r="D72" i="7"/>
  <c r="E72" i="7"/>
  <c r="F72" i="7"/>
  <c r="G72" i="7"/>
  <c r="H72" i="7"/>
  <c r="I72" i="7"/>
  <c r="J72" i="7"/>
  <c r="K72" i="7"/>
  <c r="L72" i="7"/>
  <c r="M72" i="7"/>
  <c r="N72" i="7"/>
  <c r="O72" i="7"/>
  <c r="P72" i="7"/>
  <c r="Q72" i="7"/>
  <c r="C74" i="7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Q74" i="7"/>
  <c r="C75" i="7"/>
  <c r="D75" i="7"/>
  <c r="E75" i="7"/>
  <c r="F75" i="7"/>
  <c r="G75" i="7"/>
  <c r="H75" i="7"/>
  <c r="I75" i="7"/>
  <c r="J75" i="7"/>
  <c r="K75" i="7"/>
  <c r="L75" i="7"/>
  <c r="M75" i="7"/>
  <c r="N75" i="7"/>
  <c r="O75" i="7"/>
  <c r="P75" i="7"/>
  <c r="Q75" i="7"/>
  <c r="C77" i="7"/>
  <c r="D77" i="7"/>
  <c r="E77" i="7"/>
  <c r="F77" i="7"/>
  <c r="G77" i="7"/>
  <c r="H77" i="7"/>
  <c r="I77" i="7"/>
  <c r="J77" i="7"/>
  <c r="K77" i="7"/>
  <c r="L77" i="7"/>
  <c r="M77" i="7"/>
  <c r="N77" i="7"/>
  <c r="O77" i="7"/>
  <c r="P77" i="7"/>
  <c r="Q77" i="7"/>
  <c r="C79" i="7"/>
  <c r="D79" i="7"/>
  <c r="E79" i="7"/>
  <c r="F79" i="7"/>
  <c r="G79" i="7"/>
  <c r="H79" i="7"/>
  <c r="I79" i="7"/>
  <c r="J79" i="7"/>
  <c r="K79" i="7"/>
  <c r="L79" i="7"/>
  <c r="M79" i="7"/>
  <c r="N79" i="7"/>
  <c r="O79" i="7"/>
  <c r="P79" i="7"/>
  <c r="Q79" i="7"/>
  <c r="C80" i="7"/>
  <c r="D80" i="7"/>
  <c r="E80" i="7"/>
  <c r="F80" i="7"/>
  <c r="G4" i="14" s="1"/>
  <c r="G80" i="7"/>
  <c r="H4" i="14" s="1"/>
  <c r="H80" i="7"/>
  <c r="I80" i="7"/>
  <c r="J80" i="7"/>
  <c r="K80" i="7"/>
  <c r="L80" i="7"/>
  <c r="M80" i="7"/>
  <c r="N80" i="7"/>
  <c r="O4" i="14" s="1"/>
  <c r="O80" i="7"/>
  <c r="P4" i="14" s="1"/>
  <c r="P80" i="7"/>
  <c r="Q80" i="7"/>
  <c r="C81" i="7"/>
  <c r="D81" i="7"/>
  <c r="E81" i="7"/>
  <c r="F81" i="7"/>
  <c r="G81" i="7"/>
  <c r="H81" i="7"/>
  <c r="I81" i="7"/>
  <c r="J81" i="7"/>
  <c r="K81" i="7"/>
  <c r="L81" i="7"/>
  <c r="M81" i="7"/>
  <c r="N81" i="7"/>
  <c r="O81" i="7"/>
  <c r="P81" i="7"/>
  <c r="Q81" i="7"/>
  <c r="B81" i="7"/>
  <c r="B80" i="7"/>
  <c r="C4" i="14" s="1"/>
  <c r="B79" i="7"/>
  <c r="B77" i="7"/>
  <c r="B75" i="7"/>
  <c r="B74" i="7"/>
  <c r="B72" i="7"/>
  <c r="B71" i="7"/>
  <c r="B69" i="7"/>
  <c r="B68" i="7"/>
  <c r="B67" i="7"/>
  <c r="B66" i="7"/>
  <c r="B64" i="7"/>
  <c r="B63" i="7"/>
  <c r="B61" i="7"/>
  <c r="B60" i="7"/>
  <c r="B59" i="7"/>
  <c r="C9" i="13" s="1"/>
  <c r="B58" i="7"/>
  <c r="B57" i="7"/>
  <c r="B56" i="7"/>
  <c r="B55" i="7"/>
  <c r="C9" i="11" s="1"/>
  <c r="B54" i="7"/>
  <c r="B53" i="7"/>
  <c r="C4" i="11" s="1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B22" i="8"/>
  <c r="B21" i="8"/>
  <c r="B20" i="8"/>
  <c r="B19" i="8"/>
  <c r="B18" i="8"/>
  <c r="B17" i="8"/>
  <c r="B16" i="8"/>
  <c r="A17" i="8"/>
  <c r="A18" i="8"/>
  <c r="A19" i="8"/>
  <c r="A20" i="8"/>
  <c r="A21" i="8"/>
  <c r="A16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B15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B3" i="8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C4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R3" i="15"/>
  <c r="C3" i="15"/>
  <c r="D4" i="14"/>
  <c r="E4" i="14"/>
  <c r="F4" i="14"/>
  <c r="I4" i="14"/>
  <c r="J4" i="14"/>
  <c r="K4" i="14"/>
  <c r="L4" i="14"/>
  <c r="M4" i="14"/>
  <c r="N4" i="14"/>
  <c r="Q4" i="14"/>
  <c r="R4" i="14"/>
  <c r="D3" i="14"/>
  <c r="E3" i="14"/>
  <c r="F3" i="14"/>
  <c r="G3" i="14"/>
  <c r="H3" i="14"/>
  <c r="I3" i="14"/>
  <c r="J3" i="14"/>
  <c r="K3" i="14"/>
  <c r="L3" i="14"/>
  <c r="M3" i="14"/>
  <c r="N3" i="14"/>
  <c r="O3" i="14"/>
  <c r="P3" i="14"/>
  <c r="R3" i="14"/>
  <c r="C3" i="14"/>
  <c r="D9" i="13"/>
  <c r="E9" i="13"/>
  <c r="F9" i="13"/>
  <c r="G9" i="13"/>
  <c r="J9" i="13"/>
  <c r="K9" i="13"/>
  <c r="L9" i="13"/>
  <c r="M9" i="13"/>
  <c r="N9" i="13"/>
  <c r="O9" i="13"/>
  <c r="R9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R8" i="13"/>
  <c r="C8" i="13"/>
  <c r="D4" i="13"/>
  <c r="E4" i="13"/>
  <c r="F4" i="13"/>
  <c r="G4" i="13"/>
  <c r="I4" i="13"/>
  <c r="J4" i="13"/>
  <c r="K4" i="13"/>
  <c r="L4" i="13"/>
  <c r="M4" i="13"/>
  <c r="N4" i="13"/>
  <c r="O4" i="13"/>
  <c r="Q4" i="13"/>
  <c r="R4" i="13"/>
  <c r="C4" i="13"/>
  <c r="D3" i="13"/>
  <c r="E3" i="13"/>
  <c r="F3" i="13"/>
  <c r="G3" i="13"/>
  <c r="H3" i="13"/>
  <c r="I3" i="13"/>
  <c r="J3" i="13"/>
  <c r="K3" i="13"/>
  <c r="L3" i="13"/>
  <c r="M3" i="13"/>
  <c r="N3" i="13"/>
  <c r="O3" i="13"/>
  <c r="P3" i="13"/>
  <c r="R3" i="13"/>
  <c r="C3" i="13"/>
  <c r="D3" i="12"/>
  <c r="E3" i="12"/>
  <c r="F3" i="12"/>
  <c r="G3" i="12"/>
  <c r="H3" i="12"/>
  <c r="I3" i="12"/>
  <c r="J3" i="12"/>
  <c r="K3" i="12"/>
  <c r="L3" i="12"/>
  <c r="M3" i="12"/>
  <c r="N3" i="12"/>
  <c r="O3" i="12"/>
  <c r="P3" i="12"/>
  <c r="Q3" i="12"/>
  <c r="R3" i="12"/>
  <c r="C3" i="12"/>
  <c r="D2" i="12"/>
  <c r="E2" i="12"/>
  <c r="F2" i="12"/>
  <c r="G2" i="12"/>
  <c r="H2" i="12"/>
  <c r="I2" i="12"/>
  <c r="J2" i="12"/>
  <c r="K2" i="12"/>
  <c r="L2" i="12"/>
  <c r="M2" i="12"/>
  <c r="N2" i="12"/>
  <c r="O2" i="12"/>
  <c r="P2" i="12"/>
  <c r="Q2" i="12"/>
  <c r="R2" i="12"/>
  <c r="C2" i="12"/>
  <c r="D4" i="11"/>
  <c r="E4" i="11"/>
  <c r="F4" i="11"/>
  <c r="G4" i="11"/>
  <c r="H4" i="11"/>
  <c r="I4" i="11"/>
  <c r="L4" i="11"/>
  <c r="M4" i="11"/>
  <c r="N4" i="11"/>
  <c r="O4" i="11"/>
  <c r="P4" i="11"/>
  <c r="Q4" i="11"/>
  <c r="D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C3" i="11"/>
  <c r="F9" i="11"/>
  <c r="G9" i="11"/>
  <c r="H9" i="11"/>
  <c r="I9" i="11"/>
  <c r="J9" i="11"/>
  <c r="K9" i="11"/>
  <c r="N9" i="11"/>
  <c r="O9" i="11"/>
  <c r="P9" i="11"/>
  <c r="Q9" i="11"/>
  <c r="R9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C8" i="11"/>
  <c r="C5" i="10"/>
  <c r="D5" i="10"/>
  <c r="D9" i="10" s="1"/>
  <c r="E5" i="10"/>
  <c r="I5" i="10"/>
  <c r="J5" i="10"/>
  <c r="K5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C9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C8" i="10"/>
  <c r="R4" i="10"/>
  <c r="R8" i="10" s="1"/>
  <c r="R5" i="10"/>
  <c r="Q32" i="7" l="1"/>
  <c r="Q38" i="7"/>
  <c r="Q40" i="7"/>
  <c r="Q4" i="10"/>
  <c r="Q8" i="10" s="1"/>
  <c r="Q5" i="10"/>
  <c r="O28" i="1" l="1"/>
  <c r="O49" i="1"/>
  <c r="O50" i="1"/>
  <c r="O51" i="1"/>
  <c r="O52" i="1"/>
  <c r="O53" i="1"/>
  <c r="O54" i="1"/>
  <c r="P54" i="1"/>
  <c r="Q3" i="13" s="1"/>
  <c r="O55" i="1"/>
  <c r="P55" i="1"/>
  <c r="Q8" i="13" s="1"/>
  <c r="O56" i="1"/>
  <c r="P56" i="1"/>
  <c r="O57" i="1"/>
  <c r="P57" i="1"/>
  <c r="O59" i="1"/>
  <c r="O74" i="1" s="1"/>
  <c r="P59" i="1"/>
  <c r="P74" i="1" s="1"/>
  <c r="O60" i="1"/>
  <c r="P60" i="1"/>
  <c r="O62" i="1"/>
  <c r="P62" i="1"/>
  <c r="O63" i="1"/>
  <c r="P63" i="1"/>
  <c r="O64" i="1"/>
  <c r="P64" i="1"/>
  <c r="O65" i="1"/>
  <c r="P65" i="1"/>
  <c r="O67" i="1"/>
  <c r="P67" i="1"/>
  <c r="O68" i="1"/>
  <c r="P68" i="1"/>
  <c r="Q3" i="15" s="1"/>
  <c r="O70" i="1"/>
  <c r="P70" i="1"/>
  <c r="O72" i="1"/>
  <c r="P72" i="1"/>
  <c r="O73" i="1"/>
  <c r="P73" i="1"/>
  <c r="Q3" i="14" s="1"/>
  <c r="P32" i="7"/>
  <c r="P38" i="7"/>
  <c r="P40" i="7"/>
  <c r="P5" i="10"/>
  <c r="P4" i="10"/>
  <c r="O40" i="7" l="1"/>
  <c r="O38" i="7"/>
  <c r="O32" i="7"/>
  <c r="O5" i="10" l="1"/>
  <c r="O4" i="10"/>
  <c r="N40" i="7" l="1"/>
  <c r="N38" i="7"/>
  <c r="N32" i="7"/>
  <c r="N73" i="1"/>
  <c r="N72" i="1"/>
  <c r="N70" i="1"/>
  <c r="N68" i="1"/>
  <c r="N67" i="1"/>
  <c r="N65" i="1"/>
  <c r="N64" i="1"/>
  <c r="N63" i="1"/>
  <c r="N62" i="1"/>
  <c r="N60" i="1"/>
  <c r="N59" i="1"/>
  <c r="N74" i="1" s="1"/>
  <c r="N57" i="1"/>
  <c r="N56" i="1"/>
  <c r="N55" i="1"/>
  <c r="N54" i="1"/>
  <c r="N53" i="1"/>
  <c r="N52" i="1"/>
  <c r="N51" i="1"/>
  <c r="N50" i="1"/>
  <c r="N49" i="1"/>
  <c r="N28" i="1"/>
  <c r="N5" i="10" l="1"/>
  <c r="N4" i="10"/>
  <c r="M38" i="7" l="1"/>
  <c r="M40" i="7"/>
  <c r="M32" i="7"/>
  <c r="M49" i="1"/>
  <c r="M50" i="1"/>
  <c r="M51" i="1"/>
  <c r="M52" i="1"/>
  <c r="M53" i="1"/>
  <c r="M54" i="1"/>
  <c r="M55" i="1"/>
  <c r="M56" i="1"/>
  <c r="M57" i="1"/>
  <c r="M59" i="1"/>
  <c r="M74" i="1" s="1"/>
  <c r="M60" i="1"/>
  <c r="M62" i="1"/>
  <c r="M63" i="1"/>
  <c r="M64" i="1"/>
  <c r="M65" i="1"/>
  <c r="M67" i="1"/>
  <c r="M68" i="1"/>
  <c r="M70" i="1"/>
  <c r="M72" i="1"/>
  <c r="M73" i="1"/>
  <c r="M28" i="1" l="1"/>
  <c r="L32" i="7" l="1"/>
  <c r="K32" i="7"/>
  <c r="J32" i="7"/>
  <c r="I32" i="7"/>
  <c r="H32" i="7"/>
  <c r="G32" i="7"/>
  <c r="F32" i="7"/>
  <c r="E32" i="7"/>
  <c r="D32" i="7"/>
  <c r="C32" i="7"/>
  <c r="D4" i="10"/>
  <c r="E4" i="10"/>
  <c r="F4" i="10"/>
  <c r="G4" i="10"/>
  <c r="H4" i="10"/>
  <c r="I4" i="10"/>
  <c r="J4" i="10"/>
  <c r="K4" i="10"/>
  <c r="L4" i="10"/>
  <c r="M4" i="10"/>
  <c r="C4" i="10"/>
  <c r="F5" i="10"/>
  <c r="G5" i="10"/>
  <c r="H5" i="10"/>
  <c r="L5" i="10"/>
  <c r="M5" i="10"/>
  <c r="L40" i="7"/>
  <c r="L38" i="7"/>
  <c r="L73" i="1"/>
  <c r="L72" i="1"/>
  <c r="L70" i="1"/>
  <c r="L68" i="1"/>
  <c r="L67" i="1"/>
  <c r="L65" i="1"/>
  <c r="L64" i="1"/>
  <c r="L63" i="1"/>
  <c r="L62" i="1"/>
  <c r="L60" i="1"/>
  <c r="L59" i="1"/>
  <c r="L74" i="1" s="1"/>
  <c r="L57" i="1"/>
  <c r="L56" i="1"/>
  <c r="L55" i="1"/>
  <c r="L54" i="1"/>
  <c r="L53" i="1"/>
  <c r="L52" i="1"/>
  <c r="L51" i="1"/>
  <c r="L50" i="1"/>
  <c r="L49" i="1"/>
  <c r="L28" i="1"/>
  <c r="F38" i="7" l="1"/>
  <c r="G38" i="7"/>
  <c r="H38" i="7"/>
  <c r="I38" i="7"/>
  <c r="J38" i="7"/>
  <c r="K38" i="7"/>
  <c r="B38" i="7"/>
  <c r="C38" i="7"/>
  <c r="D38" i="7"/>
  <c r="E38" i="7"/>
  <c r="K40" i="7"/>
  <c r="J40" i="7"/>
  <c r="I40" i="7"/>
  <c r="H40" i="7"/>
  <c r="G40" i="7"/>
  <c r="F40" i="7"/>
  <c r="E40" i="7"/>
  <c r="D40" i="7"/>
  <c r="C40" i="7"/>
  <c r="B40" i="7"/>
  <c r="D28" i="1" l="1"/>
  <c r="E28" i="1"/>
  <c r="F28" i="1"/>
  <c r="G28" i="1"/>
  <c r="H28" i="1"/>
  <c r="I28" i="1"/>
  <c r="J28" i="1"/>
  <c r="K28" i="1"/>
  <c r="C28" i="1"/>
  <c r="C65" i="1" l="1"/>
  <c r="D65" i="1"/>
  <c r="E65" i="1"/>
  <c r="F65" i="1"/>
  <c r="G65" i="1"/>
  <c r="H65" i="1"/>
  <c r="I65" i="1"/>
  <c r="J65" i="1"/>
  <c r="K65" i="1"/>
  <c r="B65" i="1"/>
  <c r="K73" i="1"/>
  <c r="J73" i="1"/>
  <c r="I73" i="1"/>
  <c r="H73" i="1"/>
  <c r="G73" i="1"/>
  <c r="F73" i="1"/>
  <c r="E73" i="1"/>
  <c r="D73" i="1"/>
  <c r="C73" i="1"/>
  <c r="B73" i="1"/>
  <c r="K72" i="1"/>
  <c r="J72" i="1"/>
  <c r="I72" i="1"/>
  <c r="H72" i="1"/>
  <c r="G72" i="1"/>
  <c r="F72" i="1"/>
  <c r="E72" i="1"/>
  <c r="D72" i="1"/>
  <c r="C72" i="1"/>
  <c r="B72" i="1"/>
  <c r="K70" i="1"/>
  <c r="J70" i="1"/>
  <c r="I70" i="1"/>
  <c r="H70" i="1"/>
  <c r="G70" i="1"/>
  <c r="F70" i="1"/>
  <c r="E70" i="1"/>
  <c r="D70" i="1"/>
  <c r="C70" i="1"/>
  <c r="B70" i="1"/>
  <c r="K68" i="1"/>
  <c r="J68" i="1"/>
  <c r="I68" i="1"/>
  <c r="H68" i="1"/>
  <c r="G68" i="1"/>
  <c r="F68" i="1"/>
  <c r="E68" i="1"/>
  <c r="D68" i="1"/>
  <c r="C68" i="1"/>
  <c r="B68" i="1"/>
  <c r="K67" i="1"/>
  <c r="J67" i="1"/>
  <c r="I67" i="1"/>
  <c r="H67" i="1"/>
  <c r="G67" i="1"/>
  <c r="F67" i="1"/>
  <c r="E67" i="1"/>
  <c r="D67" i="1"/>
  <c r="C67" i="1"/>
  <c r="B67" i="1"/>
  <c r="K64" i="1"/>
  <c r="J64" i="1"/>
  <c r="I64" i="1"/>
  <c r="H64" i="1"/>
  <c r="G64" i="1"/>
  <c r="F64" i="1"/>
  <c r="E64" i="1"/>
  <c r="D64" i="1"/>
  <c r="C64" i="1"/>
  <c r="B64" i="1"/>
  <c r="K63" i="1"/>
  <c r="J63" i="1"/>
  <c r="I63" i="1"/>
  <c r="H63" i="1"/>
  <c r="G63" i="1"/>
  <c r="F63" i="1"/>
  <c r="E63" i="1"/>
  <c r="D63" i="1"/>
  <c r="C63" i="1"/>
  <c r="B63" i="1"/>
  <c r="K62" i="1"/>
  <c r="J62" i="1"/>
  <c r="I62" i="1"/>
  <c r="H62" i="1"/>
  <c r="G62" i="1"/>
  <c r="F62" i="1"/>
  <c r="E62" i="1"/>
  <c r="D62" i="1"/>
  <c r="C62" i="1"/>
  <c r="B62" i="1"/>
  <c r="K60" i="1"/>
  <c r="J60" i="1"/>
  <c r="I60" i="1"/>
  <c r="H60" i="1"/>
  <c r="G60" i="1"/>
  <c r="F60" i="1"/>
  <c r="E60" i="1"/>
  <c r="D60" i="1"/>
  <c r="C60" i="1"/>
  <c r="B60" i="1"/>
  <c r="K59" i="1"/>
  <c r="K74" i="1" s="1"/>
  <c r="J59" i="1"/>
  <c r="J74" i="1" s="1"/>
  <c r="I59" i="1"/>
  <c r="I74" i="1" s="1"/>
  <c r="H59" i="1"/>
  <c r="H74" i="1" s="1"/>
  <c r="G59" i="1"/>
  <c r="G74" i="1" s="1"/>
  <c r="F59" i="1"/>
  <c r="F74" i="1" s="1"/>
  <c r="E59" i="1"/>
  <c r="E74" i="1" s="1"/>
  <c r="D59" i="1"/>
  <c r="D74" i="1" s="1"/>
  <c r="C59" i="1"/>
  <c r="C74" i="1" s="1"/>
  <c r="B59" i="1"/>
  <c r="B74" i="1" s="1"/>
  <c r="K57" i="1"/>
  <c r="J57" i="1"/>
  <c r="I57" i="1"/>
  <c r="H57" i="1"/>
  <c r="G57" i="1"/>
  <c r="F57" i="1"/>
  <c r="E57" i="1"/>
  <c r="D57" i="1"/>
  <c r="C57" i="1"/>
  <c r="B57" i="1"/>
  <c r="K56" i="1"/>
  <c r="J56" i="1"/>
  <c r="I56" i="1"/>
  <c r="H56" i="1"/>
  <c r="G56" i="1"/>
  <c r="F56" i="1"/>
  <c r="E56" i="1"/>
  <c r="D56" i="1"/>
  <c r="C56" i="1"/>
  <c r="B56" i="1"/>
  <c r="K55" i="1"/>
  <c r="J55" i="1"/>
  <c r="I55" i="1"/>
  <c r="H55" i="1"/>
  <c r="G55" i="1"/>
  <c r="F55" i="1"/>
  <c r="E55" i="1"/>
  <c r="D55" i="1"/>
  <c r="C55" i="1"/>
  <c r="B55" i="1"/>
  <c r="K54" i="1"/>
  <c r="J54" i="1"/>
  <c r="I54" i="1"/>
  <c r="H54" i="1"/>
  <c r="G54" i="1"/>
  <c r="F54" i="1"/>
  <c r="E54" i="1"/>
  <c r="D54" i="1"/>
  <c r="C54" i="1"/>
  <c r="B54" i="1"/>
  <c r="K53" i="1"/>
  <c r="J53" i="1"/>
  <c r="I53" i="1"/>
  <c r="H53" i="1"/>
  <c r="G53" i="1"/>
  <c r="F53" i="1"/>
  <c r="E53" i="1"/>
  <c r="D53" i="1"/>
  <c r="C53" i="1"/>
  <c r="B53" i="1"/>
  <c r="K52" i="1"/>
  <c r="J52" i="1"/>
  <c r="I52" i="1"/>
  <c r="H52" i="1"/>
  <c r="G52" i="1"/>
  <c r="F52" i="1"/>
  <c r="E52" i="1"/>
  <c r="D52" i="1"/>
  <c r="C52" i="1"/>
  <c r="B52" i="1"/>
  <c r="K51" i="1"/>
  <c r="J51" i="1"/>
  <c r="I51" i="1"/>
  <c r="H51" i="1"/>
  <c r="G51" i="1"/>
  <c r="F51" i="1"/>
  <c r="E51" i="1"/>
  <c r="D51" i="1"/>
  <c r="C51" i="1"/>
  <c r="B51" i="1"/>
  <c r="K50" i="1"/>
  <c r="J50" i="1"/>
  <c r="I50" i="1"/>
  <c r="H50" i="1"/>
  <c r="G50" i="1"/>
  <c r="F50" i="1"/>
  <c r="E50" i="1"/>
  <c r="D50" i="1"/>
  <c r="C50" i="1"/>
  <c r="B50" i="1"/>
  <c r="K49" i="1"/>
  <c r="J49" i="1"/>
  <c r="I49" i="1"/>
  <c r="H49" i="1"/>
  <c r="G49" i="1"/>
  <c r="F49" i="1"/>
  <c r="E49" i="1"/>
  <c r="D49" i="1"/>
  <c r="C49" i="1"/>
  <c r="B49" i="1"/>
</calcChain>
</file>

<file path=xl/sharedStrings.xml><?xml version="1.0" encoding="utf-8"?>
<sst xmlns="http://schemas.openxmlformats.org/spreadsheetml/2006/main" count="573" uniqueCount="121">
  <si>
    <t>2007年</t>
    <rPh sb="4" eb="5">
      <t>ネン</t>
    </rPh>
    <phoneticPr fontId="1"/>
  </si>
  <si>
    <t>2008年</t>
    <rPh sb="4" eb="5">
      <t>ネン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</si>
  <si>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</si>
  <si>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</si>
  <si>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</si>
  <si>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</si>
  <si>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</si>
  <si>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</si>
  <si>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</si>
  <si>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</si>
  <si>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資産の部</t>
    <rPh sb="0" eb="2">
      <t>シサン</t>
    </rPh>
    <rPh sb="3" eb="4">
      <t>ブ</t>
    </rPh>
    <phoneticPr fontId="1"/>
  </si>
  <si>
    <t>流動資産</t>
    <rPh sb="0" eb="2">
      <t>リュウドウ</t>
    </rPh>
    <rPh sb="2" eb="4">
      <t>シサン</t>
    </rPh>
    <phoneticPr fontId="1"/>
  </si>
  <si>
    <t>　現金・預金</t>
    <rPh sb="1" eb="3">
      <t>ゲンキン</t>
    </rPh>
    <rPh sb="4" eb="6">
      <t>ヨキン</t>
    </rPh>
    <phoneticPr fontId="1"/>
  </si>
  <si>
    <t>　受取手形</t>
    <rPh sb="1" eb="3">
      <t>ウケトリ</t>
    </rPh>
    <rPh sb="3" eb="5">
      <t>テガタ</t>
    </rPh>
    <phoneticPr fontId="1"/>
  </si>
  <si>
    <t>　売掛金</t>
    <rPh sb="1" eb="3">
      <t>ウリカケ</t>
    </rPh>
    <rPh sb="3" eb="4">
      <t>キン</t>
    </rPh>
    <phoneticPr fontId="1"/>
  </si>
  <si>
    <t>　短期保有有価証券</t>
    <rPh sb="1" eb="3">
      <t>タンキ</t>
    </rPh>
    <rPh sb="3" eb="5">
      <t>ホユウ</t>
    </rPh>
    <rPh sb="5" eb="7">
      <t>ユウカ</t>
    </rPh>
    <rPh sb="7" eb="9">
      <t>ショウケン</t>
    </rPh>
    <phoneticPr fontId="1"/>
  </si>
  <si>
    <t>固定資産</t>
    <rPh sb="0" eb="2">
      <t>コテイ</t>
    </rPh>
    <rPh sb="2" eb="4">
      <t>シサン</t>
    </rPh>
    <phoneticPr fontId="1"/>
  </si>
  <si>
    <t>　有形固定資産</t>
    <rPh sb="1" eb="3">
      <t>ユウケイ</t>
    </rPh>
    <rPh sb="3" eb="5">
      <t>コテイ</t>
    </rPh>
    <rPh sb="5" eb="7">
      <t>シサン</t>
    </rPh>
    <phoneticPr fontId="1"/>
  </si>
  <si>
    <t>投資等</t>
    <rPh sb="0" eb="3">
      <t>トウシトウ</t>
    </rPh>
    <phoneticPr fontId="1"/>
  </si>
  <si>
    <t>資産合計</t>
    <rPh sb="0" eb="2">
      <t>シサン</t>
    </rPh>
    <rPh sb="2" eb="4">
      <t>ゴウケイ</t>
    </rPh>
    <phoneticPr fontId="1"/>
  </si>
  <si>
    <t>負債および資本</t>
    <rPh sb="0" eb="2">
      <t>フサイ</t>
    </rPh>
    <rPh sb="5" eb="7">
      <t>シホン</t>
    </rPh>
    <phoneticPr fontId="1"/>
  </si>
  <si>
    <t>流動負債</t>
    <rPh sb="0" eb="2">
      <t>リュウドウ</t>
    </rPh>
    <rPh sb="2" eb="4">
      <t>フサイ</t>
    </rPh>
    <phoneticPr fontId="1"/>
  </si>
  <si>
    <t>　短期借入金</t>
    <rPh sb="1" eb="3">
      <t>タンキ</t>
    </rPh>
    <rPh sb="3" eb="5">
      <t>カリイレ</t>
    </rPh>
    <rPh sb="5" eb="6">
      <t>キン</t>
    </rPh>
    <phoneticPr fontId="1"/>
  </si>
  <si>
    <t>長期借入金</t>
    <rPh sb="0" eb="2">
      <t>チョウキ</t>
    </rPh>
    <rPh sb="2" eb="4">
      <t>カリイレ</t>
    </rPh>
    <rPh sb="4" eb="5">
      <t>キン</t>
    </rPh>
    <phoneticPr fontId="1"/>
  </si>
  <si>
    <t>社債</t>
    <rPh sb="0" eb="2">
      <t>シャサイ</t>
    </rPh>
    <phoneticPr fontId="1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</si>
  <si>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1"/>
  </si>
  <si>
    <t>利益剰余金</t>
    <rPh sb="0" eb="2">
      <t>リエキ</t>
    </rPh>
    <rPh sb="2" eb="5">
      <t>ジョウヨキン</t>
    </rPh>
    <phoneticPr fontId="1"/>
  </si>
  <si>
    <t>純資産合計</t>
    <rPh sb="0" eb="3">
      <t>ジュンシサン</t>
    </rPh>
    <rPh sb="3" eb="5">
      <t>ゴウケイ</t>
    </rPh>
    <phoneticPr fontId="1"/>
  </si>
  <si>
    <t>売上高</t>
    <rPh sb="0" eb="2">
      <t>ウリアゲ</t>
    </rPh>
    <rPh sb="2" eb="3">
      <t>ダカ</t>
    </rPh>
    <phoneticPr fontId="1"/>
  </si>
  <si>
    <t>　販売収入</t>
    <rPh sb="1" eb="3">
      <t>ハンバイ</t>
    </rPh>
    <rPh sb="3" eb="5">
      <t>シュウニュウ</t>
    </rPh>
    <phoneticPr fontId="1"/>
  </si>
  <si>
    <t>　広告収入</t>
    <rPh sb="1" eb="3">
      <t>コウコク</t>
    </rPh>
    <rPh sb="3" eb="5">
      <t>シュウニュウ</t>
    </rPh>
    <phoneticPr fontId="1"/>
  </si>
  <si>
    <t>　その他収入</t>
    <rPh sb="3" eb="4">
      <t>タ</t>
    </rPh>
    <rPh sb="4" eb="6">
      <t>シュウニュウ</t>
    </rPh>
    <phoneticPr fontId="1"/>
  </si>
  <si>
    <t>営業費用</t>
    <rPh sb="0" eb="2">
      <t>エイギョウ</t>
    </rPh>
    <rPh sb="2" eb="4">
      <t>ヒヨウ</t>
    </rPh>
    <phoneticPr fontId="1"/>
  </si>
  <si>
    <t>　人件費</t>
    <rPh sb="1" eb="4">
      <t>ジンケンヒ</t>
    </rPh>
    <phoneticPr fontId="1"/>
  </si>
  <si>
    <t>営業利益</t>
    <rPh sb="0" eb="2">
      <t>エイギョウ</t>
    </rPh>
    <rPh sb="2" eb="4">
      <t>リエキ</t>
    </rPh>
    <phoneticPr fontId="1"/>
  </si>
  <si>
    <t>経常利益</t>
    <rPh sb="0" eb="2">
      <t>ケイジョウ</t>
    </rPh>
    <rPh sb="2" eb="4">
      <t>リエキ</t>
    </rPh>
    <phoneticPr fontId="1"/>
  </si>
  <si>
    <t>当期純利益</t>
    <rPh sb="0" eb="2">
      <t>トウキ</t>
    </rPh>
    <rPh sb="2" eb="5">
      <t>ジュンリエキ</t>
    </rPh>
    <phoneticPr fontId="1"/>
  </si>
  <si>
    <t>従業員数</t>
    <rPh sb="0" eb="3">
      <t>ジュウギョウイン</t>
    </rPh>
    <rPh sb="3" eb="4">
      <t>スウ</t>
    </rPh>
    <phoneticPr fontId="1"/>
  </si>
  <si>
    <t>組合員平均基準内賃金</t>
    <rPh sb="0" eb="3">
      <t>クミアイイン</t>
    </rPh>
    <rPh sb="3" eb="5">
      <t>ヘイキン</t>
    </rPh>
    <rPh sb="5" eb="8">
      <t>キジュンナイ</t>
    </rPh>
    <rPh sb="8" eb="10">
      <t>チンギン</t>
    </rPh>
    <phoneticPr fontId="1"/>
  </si>
  <si>
    <t>賃上げ獲得額</t>
    <rPh sb="0" eb="2">
      <t>チンア</t>
    </rPh>
    <rPh sb="3" eb="5">
      <t>カクトク</t>
    </rPh>
    <rPh sb="5" eb="6">
      <t>ガク</t>
    </rPh>
    <phoneticPr fontId="1"/>
  </si>
  <si>
    <t>分析指標</t>
    <rPh sb="0" eb="2">
      <t>ブンセキ</t>
    </rPh>
    <rPh sb="2" eb="4">
      <t>シヒョウ</t>
    </rPh>
    <phoneticPr fontId="1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</si>
  <si>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1"/>
  </si>
  <si>
    <t>売上高経常利益率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1"/>
  </si>
  <si>
    <t>売上高当期純利益率</t>
    <rPh sb="0" eb="2">
      <t>ウリアゲ</t>
    </rPh>
    <rPh sb="2" eb="3">
      <t>ダカ</t>
    </rPh>
    <rPh sb="3" eb="5">
      <t>トウキ</t>
    </rPh>
    <rPh sb="5" eb="8">
      <t>ジュンリエキ</t>
    </rPh>
    <rPh sb="8" eb="9">
      <t>リツ</t>
    </rPh>
    <phoneticPr fontId="1"/>
  </si>
  <si>
    <t>総資本回転率</t>
    <rPh sb="0" eb="3">
      <t>ソウシホン</t>
    </rPh>
    <rPh sb="3" eb="5">
      <t>カイテン</t>
    </rPh>
    <rPh sb="5" eb="6">
      <t>リツ</t>
    </rPh>
    <phoneticPr fontId="1"/>
  </si>
  <si>
    <t>自己資本比率</t>
    <rPh sb="0" eb="2">
      <t>ジコ</t>
    </rPh>
    <rPh sb="2" eb="4">
      <t>シホン</t>
    </rPh>
    <rPh sb="4" eb="6">
      <t>ヒリツ</t>
    </rPh>
    <phoneticPr fontId="1"/>
  </si>
  <si>
    <t>流動比率</t>
    <rPh sb="0" eb="2">
      <t>リュウドウ</t>
    </rPh>
    <rPh sb="2" eb="4">
      <t>ヒリツ</t>
    </rPh>
    <phoneticPr fontId="1"/>
  </si>
  <si>
    <t>当座比率</t>
    <rPh sb="0" eb="2">
      <t>トウザ</t>
    </rPh>
    <rPh sb="2" eb="4">
      <t>ヒリツ</t>
    </rPh>
    <phoneticPr fontId="1"/>
  </si>
  <si>
    <t>有利子負債流動比率</t>
    <rPh sb="0" eb="1">
      <t>ユウ</t>
    </rPh>
    <rPh sb="1" eb="3">
      <t>リシ</t>
    </rPh>
    <rPh sb="3" eb="5">
      <t>フサイ</t>
    </rPh>
    <rPh sb="5" eb="7">
      <t>リュウドウ</t>
    </rPh>
    <rPh sb="7" eb="9">
      <t>ヒリツ</t>
    </rPh>
    <phoneticPr fontId="1"/>
  </si>
  <si>
    <t>有利子負債当座比率</t>
    <rPh sb="0" eb="1">
      <t>ユウ</t>
    </rPh>
    <rPh sb="1" eb="3">
      <t>リシ</t>
    </rPh>
    <rPh sb="3" eb="5">
      <t>フサイ</t>
    </rPh>
    <rPh sb="5" eb="7">
      <t>トウザ</t>
    </rPh>
    <rPh sb="7" eb="9">
      <t>ヒリツ</t>
    </rPh>
    <phoneticPr fontId="1"/>
  </si>
  <si>
    <t>内部留保</t>
    <rPh sb="0" eb="2">
      <t>ナイブ</t>
    </rPh>
    <rPh sb="2" eb="4">
      <t>リュウホ</t>
    </rPh>
    <phoneticPr fontId="1"/>
  </si>
  <si>
    <t>総資産退職引当金率</t>
    <rPh sb="0" eb="3">
      <t>ソウシサン</t>
    </rPh>
    <rPh sb="3" eb="5">
      <t>タイショク</t>
    </rPh>
    <rPh sb="5" eb="7">
      <t>ヒキアテ</t>
    </rPh>
    <rPh sb="7" eb="8">
      <t>キン</t>
    </rPh>
    <rPh sb="8" eb="9">
      <t>リツ</t>
    </rPh>
    <phoneticPr fontId="1"/>
  </si>
  <si>
    <t>一人当たり売上高</t>
    <rPh sb="0" eb="2">
      <t>ヒトリ</t>
    </rPh>
    <rPh sb="2" eb="3">
      <t>ア</t>
    </rPh>
    <rPh sb="5" eb="7">
      <t>ウリアゲ</t>
    </rPh>
    <rPh sb="7" eb="8">
      <t>ダカ</t>
    </rPh>
    <phoneticPr fontId="1"/>
  </si>
  <si>
    <t>一人当たり営業利益</t>
    <rPh sb="0" eb="2">
      <t>ヒトリ</t>
    </rPh>
    <rPh sb="2" eb="3">
      <t>ア</t>
    </rPh>
    <rPh sb="5" eb="7">
      <t>エイギョウ</t>
    </rPh>
    <rPh sb="7" eb="9">
      <t>リエキ</t>
    </rPh>
    <phoneticPr fontId="1"/>
  </si>
  <si>
    <t>一人当たり当期純利益</t>
    <rPh sb="0" eb="2">
      <t>ヒトリ</t>
    </rPh>
    <rPh sb="2" eb="3">
      <t>ア</t>
    </rPh>
    <rPh sb="5" eb="7">
      <t>トウキ</t>
    </rPh>
    <rPh sb="7" eb="10">
      <t>ジュンリエキ</t>
    </rPh>
    <phoneticPr fontId="1"/>
  </si>
  <si>
    <t>営業費用人件費率</t>
    <rPh sb="0" eb="2">
      <t>エイギョウ</t>
    </rPh>
    <rPh sb="2" eb="4">
      <t>ヒヨウ</t>
    </rPh>
    <rPh sb="4" eb="7">
      <t>ジンケンヒ</t>
    </rPh>
    <rPh sb="7" eb="8">
      <t>リツ</t>
    </rPh>
    <phoneticPr fontId="1"/>
  </si>
  <si>
    <t>売上高人件費率</t>
    <rPh sb="0" eb="2">
      <t>ウリアゲ</t>
    </rPh>
    <rPh sb="2" eb="3">
      <t>ダカ</t>
    </rPh>
    <rPh sb="3" eb="6">
      <t>ジンケンヒ</t>
    </rPh>
    <rPh sb="6" eb="7">
      <t>リツ</t>
    </rPh>
    <phoneticPr fontId="1"/>
  </si>
  <si>
    <t>一人当たり人件費</t>
    <rPh sb="0" eb="2">
      <t>ヒトリ</t>
    </rPh>
    <rPh sb="2" eb="3">
      <t>ア</t>
    </rPh>
    <rPh sb="5" eb="8">
      <t>ジンケンヒ</t>
    </rPh>
    <phoneticPr fontId="1"/>
  </si>
  <si>
    <t>固定資産回転率</t>
    <rPh sb="0" eb="4">
      <t>コテイシサン</t>
    </rPh>
    <rPh sb="4" eb="7">
      <t>カイテンリツ</t>
    </rPh>
    <phoneticPr fontId="1"/>
  </si>
  <si>
    <t>有形固定資産回転率</t>
    <rPh sb="0" eb="2">
      <t>ユウケイ</t>
    </rPh>
    <rPh sb="2" eb="4">
      <t>コテイ</t>
    </rPh>
    <rPh sb="4" eb="6">
      <t>シサン</t>
    </rPh>
    <rPh sb="6" eb="8">
      <t>カイテン</t>
    </rPh>
    <rPh sb="8" eb="9">
      <t>リツ</t>
    </rPh>
    <phoneticPr fontId="1"/>
  </si>
  <si>
    <t>売上高内部留保率</t>
    <rPh sb="0" eb="3">
      <t>ウリアゲダカ</t>
    </rPh>
    <rPh sb="3" eb="5">
      <t>ナイブ</t>
    </rPh>
    <rPh sb="5" eb="8">
      <t>リュウホリツ</t>
    </rPh>
    <phoneticPr fontId="1"/>
  </si>
  <si>
    <t>付加価値率</t>
    <rPh sb="0" eb="2">
      <t>フカ</t>
    </rPh>
    <rPh sb="2" eb="5">
      <t>カチリツ</t>
    </rPh>
    <phoneticPr fontId="1"/>
  </si>
  <si>
    <t>税引き前経常利益</t>
    <rPh sb="0" eb="2">
      <t>ゼイビ</t>
    </rPh>
    <rPh sb="3" eb="4">
      <t>マエ</t>
    </rPh>
    <rPh sb="4" eb="6">
      <t>ケイジョウ</t>
    </rPh>
    <rPh sb="6" eb="8">
      <t>リエキ</t>
    </rPh>
    <phoneticPr fontId="1"/>
  </si>
  <si>
    <t>人件費</t>
    <rPh sb="0" eb="3">
      <t>ジンケンヒ</t>
    </rPh>
    <phoneticPr fontId="1"/>
  </si>
  <si>
    <t>純金融費用</t>
    <rPh sb="0" eb="3">
      <t>ジュンキンユウ</t>
    </rPh>
    <rPh sb="3" eb="5">
      <t>ヒヨウ</t>
    </rPh>
    <phoneticPr fontId="1"/>
  </si>
  <si>
    <t>賃借料</t>
    <rPh sb="0" eb="3">
      <t>チンシャクリョウ</t>
    </rPh>
    <phoneticPr fontId="1"/>
  </si>
  <si>
    <t>租税公課</t>
    <rPh sb="0" eb="2">
      <t>ソゼイ</t>
    </rPh>
    <rPh sb="2" eb="4">
      <t>コウカ</t>
    </rPh>
    <phoneticPr fontId="1"/>
  </si>
  <si>
    <t>減価償却費</t>
    <rPh sb="0" eb="2">
      <t>ゲンカ</t>
    </rPh>
    <rPh sb="2" eb="5">
      <t>ショウキャクヒ</t>
    </rPh>
    <phoneticPr fontId="1"/>
  </si>
  <si>
    <t>労働分配率</t>
    <rPh sb="0" eb="2">
      <t>ロウドウ</t>
    </rPh>
    <rPh sb="2" eb="5">
      <t>ブンパイリツ</t>
    </rPh>
    <phoneticPr fontId="1"/>
  </si>
  <si>
    <t>その他引当金</t>
    <rPh sb="2" eb="3">
      <t>タ</t>
    </rPh>
    <rPh sb="3" eb="5">
      <t>ヒキアテ</t>
    </rPh>
    <rPh sb="5" eb="6">
      <t>キン</t>
    </rPh>
    <phoneticPr fontId="1"/>
  </si>
  <si>
    <t>一人当たり退職引当金</t>
    <rPh sb="0" eb="2">
      <t>ヒトリ</t>
    </rPh>
    <rPh sb="2" eb="3">
      <t>ア</t>
    </rPh>
    <rPh sb="5" eb="7">
      <t>タイショク</t>
    </rPh>
    <rPh sb="7" eb="9">
      <t>ヒキアテ</t>
    </rPh>
    <rPh sb="9" eb="10">
      <t>キン</t>
    </rPh>
    <phoneticPr fontId="1"/>
  </si>
  <si>
    <t>　長期貸付金</t>
    <rPh sb="1" eb="3">
      <t>チョウキ</t>
    </rPh>
    <rPh sb="3" eb="5">
      <t>カシツケ</t>
    </rPh>
    <rPh sb="5" eb="6">
      <t>キン</t>
    </rPh>
    <phoneticPr fontId="1"/>
  </si>
  <si>
    <t>　投資有価証券</t>
    <rPh sb="1" eb="3">
      <t>トウシ</t>
    </rPh>
    <rPh sb="3" eb="5">
      <t>ユウカ</t>
    </rPh>
    <rPh sb="5" eb="7">
      <t>ショウケン</t>
    </rPh>
    <phoneticPr fontId="1"/>
  </si>
  <si>
    <t>　関連会社株式</t>
    <rPh sb="1" eb="3">
      <t>カンレン</t>
    </rPh>
    <rPh sb="3" eb="5">
      <t>ガイシャ</t>
    </rPh>
    <rPh sb="5" eb="7">
      <t>カブシキ</t>
    </rPh>
    <phoneticPr fontId="1"/>
  </si>
  <si>
    <t>　長期繰延税金資産</t>
    <rPh sb="1" eb="3">
      <t>チョウキ</t>
    </rPh>
    <rPh sb="3" eb="5">
      <t>クリノベ</t>
    </rPh>
    <rPh sb="5" eb="7">
      <t>ゼイキン</t>
    </rPh>
    <rPh sb="7" eb="9">
      <t>シサン</t>
    </rPh>
    <phoneticPr fontId="1"/>
  </si>
  <si>
    <t>利益剰余金増加額</t>
    <rPh sb="0" eb="2">
      <t>リエキ</t>
    </rPh>
    <rPh sb="2" eb="5">
      <t>ジョウヨキン</t>
    </rPh>
    <rPh sb="5" eb="7">
      <t>ゾウカ</t>
    </rPh>
    <rPh sb="7" eb="8">
      <t>ガク</t>
    </rPh>
    <phoneticPr fontId="1"/>
  </si>
  <si>
    <t>2017年</t>
    <rPh sb="4" eb="5">
      <t>ネン</t>
    </rPh>
    <phoneticPr fontId="1"/>
  </si>
  <si>
    <t>単位　円</t>
    <rPh sb="0" eb="2">
      <t>タンイ</t>
    </rPh>
    <rPh sb="3" eb="4">
      <t>エン</t>
    </rPh>
    <phoneticPr fontId="1"/>
  </si>
  <si>
    <t>単位　百万円</t>
    <rPh sb="0" eb="2">
      <t>タンイ</t>
    </rPh>
    <rPh sb="3" eb="6">
      <t>ヒャクマンエン</t>
    </rPh>
    <phoneticPr fontId="1"/>
  </si>
  <si>
    <t>一人当たり発行部数</t>
    <rPh sb="0" eb="2">
      <t>ヒトリ</t>
    </rPh>
    <rPh sb="2" eb="3">
      <t>ア</t>
    </rPh>
    <rPh sb="5" eb="7">
      <t>ハッコウ</t>
    </rPh>
    <rPh sb="7" eb="9">
      <t>ブスウ</t>
    </rPh>
    <phoneticPr fontId="1"/>
  </si>
  <si>
    <t>1部当たり売上高</t>
    <rPh sb="1" eb="2">
      <t>ブ</t>
    </rPh>
    <rPh sb="2" eb="3">
      <t>ア</t>
    </rPh>
    <rPh sb="5" eb="7">
      <t>ウリアゲ</t>
    </rPh>
    <rPh sb="7" eb="8">
      <t>ダカ</t>
    </rPh>
    <phoneticPr fontId="1"/>
  </si>
  <si>
    <t>全国日刊紙合計（朝刊）</t>
    <rPh sb="0" eb="2">
      <t>ゼンコク</t>
    </rPh>
    <rPh sb="2" eb="5">
      <t>ニッカンシ</t>
    </rPh>
    <rPh sb="5" eb="7">
      <t>ゴウケイ</t>
    </rPh>
    <rPh sb="8" eb="10">
      <t>チョウカン</t>
    </rPh>
    <phoneticPr fontId="1"/>
  </si>
  <si>
    <t>損益</t>
    <rPh sb="0" eb="2">
      <t>ソンエキ</t>
    </rPh>
    <phoneticPr fontId="1"/>
  </si>
  <si>
    <t>付加価値</t>
    <rPh sb="0" eb="2">
      <t>フカ</t>
    </rPh>
    <rPh sb="2" eb="4">
      <t>カチ</t>
    </rPh>
    <phoneticPr fontId="1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</si>
  <si>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1"/>
  </si>
  <si>
    <t>売上高当期純利益率</t>
    <rPh sb="0" eb="2">
      <t>ウリアゲ</t>
    </rPh>
    <rPh sb="2" eb="3">
      <t>ダカ</t>
    </rPh>
    <rPh sb="3" eb="5">
      <t>トウキ</t>
    </rPh>
    <rPh sb="5" eb="6">
      <t>ジュン</t>
    </rPh>
    <rPh sb="6" eb="8">
      <t>リエキ</t>
    </rPh>
    <rPh sb="8" eb="9">
      <t>リツ</t>
    </rPh>
    <phoneticPr fontId="1"/>
  </si>
  <si>
    <t>損益</t>
    <rPh sb="0" eb="2">
      <t>ソンエキ</t>
    </rPh>
    <phoneticPr fontId="1"/>
  </si>
  <si>
    <t>わが社</t>
    <rPh sb="2" eb="3">
      <t>シャ</t>
    </rPh>
    <phoneticPr fontId="1"/>
  </si>
  <si>
    <t>わが社　分析シート</t>
    <rPh sb="2" eb="3">
      <t>シャ</t>
    </rPh>
    <rPh sb="4" eb="6">
      <t>ブンセキ</t>
    </rPh>
    <phoneticPr fontId="1"/>
  </si>
  <si>
    <t>部数</t>
    <rPh sb="0" eb="2">
      <t>ブスウ</t>
    </rPh>
    <phoneticPr fontId="1"/>
  </si>
  <si>
    <t>各社の部数</t>
    <rPh sb="0" eb="2">
      <t>カクシャ</t>
    </rPh>
    <rPh sb="3" eb="5">
      <t>ブスウ</t>
    </rPh>
    <phoneticPr fontId="1"/>
  </si>
  <si>
    <t>わが社</t>
    <rPh sb="2" eb="3">
      <t>シャ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</si>
  <si>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</si>
  <si>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</si>
  <si>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※2017年まで40社、2018年より39社の数値になっています。</t>
    <rPh sb="5" eb="6">
      <t>ネン</t>
    </rPh>
    <rPh sb="10" eb="11">
      <t>シャ</t>
    </rPh>
    <rPh sb="16" eb="17">
      <t>ネン</t>
    </rPh>
    <rPh sb="21" eb="22">
      <t>シャ</t>
    </rPh>
    <rPh sb="23" eb="25">
      <t>スウチ</t>
    </rPh>
    <phoneticPr fontId="1"/>
  </si>
  <si>
    <t>新聞協会39社サンプル分析シート</t>
    <rPh sb="0" eb="2">
      <t>シンブン</t>
    </rPh>
    <rPh sb="2" eb="4">
      <t>キョウカイ</t>
    </rPh>
    <rPh sb="6" eb="7">
      <t>シャ</t>
    </rPh>
    <rPh sb="11" eb="13">
      <t>ブンセキ</t>
    </rPh>
    <phoneticPr fontId="1"/>
  </si>
  <si>
    <t>注）全国日刊紙合計は、ABC加盟社の各年1月の発行部数合計。</t>
    <rPh sb="0" eb="1">
      <t>チュウ</t>
    </rPh>
    <rPh sb="2" eb="4">
      <t>ゼンコク</t>
    </rPh>
    <rPh sb="4" eb="7">
      <t>ニッカンシ</t>
    </rPh>
    <rPh sb="7" eb="9">
      <t>ゴウケイ</t>
    </rPh>
    <rPh sb="14" eb="17">
      <t>カメイシャ</t>
    </rPh>
    <rPh sb="18" eb="20">
      <t>カクネン</t>
    </rPh>
    <rPh sb="21" eb="22">
      <t>ガツ</t>
    </rPh>
    <rPh sb="23" eb="25">
      <t>ハッコウ</t>
    </rPh>
    <rPh sb="25" eb="27">
      <t>ブスウ</t>
    </rPh>
    <rPh sb="27" eb="29">
      <t>ゴウケイ</t>
    </rPh>
    <phoneticPr fontId="1"/>
  </si>
  <si>
    <t>39社</t>
    <rPh sb="2" eb="3">
      <t>シャ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</si>
  <si>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</si>
  <si>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</si>
  <si>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</si>
  <si>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　用紙費</t>
    <rPh sb="1" eb="4">
      <t>ヨウシヒ</t>
    </rPh>
    <phoneticPr fontId="1"/>
  </si>
  <si>
    <t>※従業員数は2019年から推計値。</t>
    <rPh sb="1" eb="5">
      <t>ジュウギョウインスウ</t>
    </rPh>
    <rPh sb="10" eb="11">
      <t>ネン</t>
    </rPh>
    <rPh sb="13" eb="16">
      <t>スイケイチ</t>
    </rPh>
    <phoneticPr fontId="1"/>
  </si>
  <si>
    <t>　減価償却費</t>
    <rPh sb="1" eb="6">
      <t>ゲンカショウキャクヒ</t>
    </rPh>
    <phoneticPr fontId="1"/>
  </si>
  <si>
    <t>2023年</t>
    <rPh sb="4" eb="5">
      <t>ネン</t>
    </rPh>
    <phoneticPr fontId="1"/>
  </si>
  <si>
    <t>2024年</t>
    <rPh sb="4" eb="5">
      <t>ネン</t>
    </rPh>
    <phoneticPr fontId="1"/>
  </si>
  <si>
    <t>2025年</t>
    <rPh sb="4" eb="5">
      <t>ネン</t>
    </rPh>
    <phoneticPr fontId="1"/>
  </si>
  <si>
    <t>39社費用内訳</t>
    <rPh sb="2" eb="3">
      <t>シャ</t>
    </rPh>
    <rPh sb="3" eb="7">
      <t>ヒヨウウチワケ</t>
    </rPh>
    <phoneticPr fontId="1"/>
  </si>
  <si>
    <t>用紙費</t>
    <rPh sb="0" eb="3">
      <t>ヨウシヒ</t>
    </rPh>
    <phoneticPr fontId="1"/>
  </si>
  <si>
    <t>その他</t>
    <rPh sb="2" eb="3">
      <t>タ</t>
    </rPh>
    <phoneticPr fontId="1"/>
  </si>
  <si>
    <t>わが社費用内訳</t>
    <rPh sb="2" eb="3">
      <t>シャ</t>
    </rPh>
    <rPh sb="3" eb="7">
      <t>ヒヨウウチワケ</t>
    </rPh>
    <phoneticPr fontId="1"/>
  </si>
  <si>
    <t>減価償却費</t>
    <rPh sb="0" eb="5">
      <t>ゲンカショウキャクヒ</t>
    </rPh>
    <phoneticPr fontId="1"/>
  </si>
  <si>
    <t>39社の借入金</t>
    <rPh sb="2" eb="3">
      <t>シャ</t>
    </rPh>
    <rPh sb="4" eb="7">
      <t>カリイレキン</t>
    </rPh>
    <phoneticPr fontId="1"/>
  </si>
  <si>
    <t>短期借入金</t>
    <rPh sb="0" eb="2">
      <t>タンキ</t>
    </rPh>
    <rPh sb="2" eb="5">
      <t>カリイレキン</t>
    </rPh>
    <phoneticPr fontId="1"/>
  </si>
  <si>
    <t>長期借入金</t>
    <rPh sb="0" eb="5">
      <t>チョウキカリイレキン</t>
    </rPh>
    <phoneticPr fontId="1"/>
  </si>
  <si>
    <t>わが社の借入金</t>
    <rPh sb="2" eb="3">
      <t>シャ</t>
    </rPh>
    <rPh sb="4" eb="7">
      <t>カリイレキン</t>
    </rPh>
    <phoneticPr fontId="1"/>
  </si>
  <si>
    <t>短期借入金</t>
    <rPh sb="0" eb="5">
      <t>タンキカリイレキン</t>
    </rPh>
    <phoneticPr fontId="1"/>
  </si>
  <si>
    <t>現金預金</t>
    <rPh sb="0" eb="4">
      <t>ゲンキンヨキン</t>
    </rPh>
    <phoneticPr fontId="1"/>
  </si>
  <si>
    <t>利益剰余金</t>
    <rPh sb="0" eb="5">
      <t>リエキジョウヨキン</t>
    </rPh>
    <phoneticPr fontId="1"/>
  </si>
  <si>
    <t>わが社の人件費</t>
    <rPh sb="2" eb="3">
      <t>シャ</t>
    </rPh>
    <rPh sb="4" eb="7">
      <t>ジンケンヒ</t>
    </rPh>
    <phoneticPr fontId="1"/>
  </si>
  <si>
    <t>一人当たり人件費</t>
    <rPh sb="0" eb="3">
      <t>ヒトリア</t>
    </rPh>
    <rPh sb="5" eb="8">
      <t>ジンケンヒ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</si>
</sst>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76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/>
    <xf numFmtId="176" fontId="0" fillId="0" borderId="1" xfId="0" applyNumberFormat="1" applyBorder="1"/>
    <xf numFmtId="0" fontId="0" fillId="2" borderId="1" xfId="0" applyFill="1" applyBorder="1"/>
    <xf numFmtId="176" fontId="0" fillId="2" borderId="1" xfId="0" applyNumberFormat="1" applyFill="1" applyBorder="1"/>
    <xf numFmtId="0" fontId="0" fillId="2" borderId="0" xfId="0" applyFill="1"/>
    <xf numFmtId="0" fontId="0" fillId="0" borderId="2" xfId="0" applyBorder="1"/>
    <xf numFmtId="176" fontId="0" fillId="0" borderId="2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各社の部数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各社部数!$A$3</c:f>
              <c:strCache>
                <c:ptCount val="1"/>
                <c:pt idx="0">
                  <c:v>わが社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各社部数!$B$2:$R$2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各社部数!$B$3:$R$3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DD-4381-9BF4-3F84931505F1}"/>
            </c:ext>
          </c:extLst>
        </c:ser>
        <c:ser>
          <c:idx val="1"/>
          <c:order val="1"/>
          <c:tx>
            <c:strRef>
              <c:f>各社部数!$A$4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各社部数!$B$2:$R$2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各社部数!$B$4:$R$4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D-4381-9BF4-3F84931505F1}"/>
            </c:ext>
          </c:extLst>
        </c:ser>
        <c:ser>
          <c:idx val="2"/>
          <c:order val="2"/>
          <c:tx>
            <c:strRef>
              <c:f>各社部数!$A$5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各社部数!$B$2:$R$2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各社部数!$B$5:$R$5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DD-4381-9BF4-3F84931505F1}"/>
            </c:ext>
          </c:extLst>
        </c:ser>
        <c:ser>
          <c:idx val="3"/>
          <c:order val="3"/>
          <c:tx>
            <c:strRef>
              <c:f>各社部数!$A$6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各社部数!$B$2:$R$2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各社部数!$B$6:$R$6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DD-4381-9BF4-3F84931505F1}"/>
            </c:ext>
          </c:extLst>
        </c:ser>
        <c:ser>
          <c:idx val="4"/>
          <c:order val="4"/>
          <c:tx>
            <c:strRef>
              <c:f>各社部数!$A$7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各社部数!$B$2:$R$2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各社部数!$B$7:$R$7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DD-4381-9BF4-3F84931505F1}"/>
            </c:ext>
          </c:extLst>
        </c:ser>
        <c:ser>
          <c:idx val="5"/>
          <c:order val="5"/>
          <c:tx>
            <c:strRef>
              <c:f>各社部数!$A$8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各社部数!$B$2:$R$2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各社部数!$B$8:$R$8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DD-4381-9BF4-3F84931505F1}"/>
            </c:ext>
          </c:extLst>
        </c:ser>
        <c:ser>
          <c:idx val="6"/>
          <c:order val="6"/>
          <c:tx>
            <c:strRef>
              <c:f>各社部数!$A$9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各社部数!$B$2:$R$2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各社部数!$B$9:$R$9</c:f>
              <c:numCache>
                <c:formatCode>General</c:formatCode>
                <c:ptCount val="1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DD-4381-9BF4-3F8493150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129176"/>
        <c:axId val="484130816"/>
      </c:lineChart>
      <c:catAx>
        <c:axId val="48412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130816"/>
        <c:crosses val="autoZero"/>
        <c:auto val="1"/>
        <c:lblAlgn val="ctr"/>
        <c:lblOffset val="100"/>
        <c:noMultiLvlLbl val="0"/>
      </c:catAx>
      <c:valAx>
        <c:axId val="48413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129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売上高営業利益率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利益!$B$3</c:f>
              <c:strCache>
                <c:ptCount val="1"/>
                <c:pt idx="0">
                  <c:v>39社</c:v>
                </c:pt>
              </c:strCache>
            </c:strRef>
          </c:tx>
          <c:spPr>
            <a:ln w="508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利益!$C$2:$T$2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利益!$C$3:$T$3</c:f>
              <c:numCache>
                <c:formatCode>General</c:formatCode>
                <c:ptCount val="18"/>
                <c:pt idx="0">
                  <c:v>3.714</c:v>
                </c:pt>
                <c:pt idx="1">
                  <c:v>0.433</c:v>
                </c:pt>
                <c:pt idx="2">
                  <c:v>0.33800000000000002</c:v>
                </c:pt>
                <c:pt idx="3">
                  <c:v>2.573</c:v>
                </c:pt>
                <c:pt idx="4">
                  <c:v>3.1840000000000002</c:v>
                </c:pt>
                <c:pt idx="5">
                  <c:v>4.2050000000000001</c:v>
                </c:pt>
                <c:pt idx="6">
                  <c:v>4.0659999999999998</c:v>
                </c:pt>
                <c:pt idx="7">
                  <c:v>3.6640000000000001</c:v>
                </c:pt>
                <c:pt idx="8">
                  <c:v>3.7309999999999999</c:v>
                </c:pt>
                <c:pt idx="9">
                  <c:v>2.62</c:v>
                </c:pt>
                <c:pt idx="10">
                  <c:v>2.7309999999999999</c:v>
                </c:pt>
                <c:pt idx="11">
                  <c:v>2.6419999999999999</c:v>
                </c:pt>
                <c:pt idx="12">
                  <c:v>2.0179999999999998</c:v>
                </c:pt>
                <c:pt idx="13">
                  <c:v>0.64800000000000002</c:v>
                </c:pt>
                <c:pt idx="14">
                  <c:v>3.7210000000000001</c:v>
                </c:pt>
                <c:pt idx="15">
                  <c:v>2.1579999999999999</c:v>
                </c:pt>
                <c:pt idx="16">
                  <c:v>1.306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08-4856-AF5A-5715FD97DB92}"/>
            </c:ext>
          </c:extLst>
        </c:ser>
        <c:ser>
          <c:idx val="2"/>
          <c:order val="1"/>
          <c:tx>
            <c:strRef>
              <c:f>利益!$B$4</c:f>
              <c:strCache>
                <c:ptCount val="1"/>
                <c:pt idx="0">
                  <c:v>わが社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利益!$C$2:$T$2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利益!$C$4:$T$4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08-4856-AF5A-5715FD97D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43608"/>
        <c:axId val="685838360"/>
      </c:lineChart>
      <c:catAx>
        <c:axId val="68584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5838360"/>
        <c:crosses val="autoZero"/>
        <c:auto val="1"/>
        <c:lblAlgn val="ctr"/>
        <c:lblOffset val="100"/>
        <c:noMultiLvlLbl val="0"/>
      </c:catAx>
      <c:valAx>
        <c:axId val="685838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5843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売上高当期純利益率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利益!$B$8</c:f>
              <c:strCache>
                <c:ptCount val="1"/>
                <c:pt idx="0">
                  <c:v>39社</c:v>
                </c:pt>
              </c:strCache>
            </c:strRef>
          </c:tx>
          <c:spPr>
            <a:ln w="508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利益!$C$7:$T$7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利益!$C$8:$T$8</c:f>
              <c:numCache>
                <c:formatCode>General</c:formatCode>
                <c:ptCount val="18"/>
                <c:pt idx="0">
                  <c:v>1.899</c:v>
                </c:pt>
                <c:pt idx="1">
                  <c:v>0.187</c:v>
                </c:pt>
                <c:pt idx="2">
                  <c:v>0.38400000000000001</c:v>
                </c:pt>
                <c:pt idx="3">
                  <c:v>1.135</c:v>
                </c:pt>
                <c:pt idx="4">
                  <c:v>2.2599999999999998</c:v>
                </c:pt>
                <c:pt idx="5">
                  <c:v>2.7669999999999999</c:v>
                </c:pt>
                <c:pt idx="6">
                  <c:v>3.1230000000000002</c:v>
                </c:pt>
                <c:pt idx="7">
                  <c:v>2.2240000000000002</c:v>
                </c:pt>
                <c:pt idx="8">
                  <c:v>2.7639999999999998</c:v>
                </c:pt>
                <c:pt idx="9">
                  <c:v>2.1970000000000001</c:v>
                </c:pt>
                <c:pt idx="10">
                  <c:v>2.4420000000000002</c:v>
                </c:pt>
                <c:pt idx="11">
                  <c:v>2.2490000000000001</c:v>
                </c:pt>
                <c:pt idx="12">
                  <c:v>2.88</c:v>
                </c:pt>
                <c:pt idx="13">
                  <c:v>-2.5459999999999998</c:v>
                </c:pt>
                <c:pt idx="14">
                  <c:v>3.226</c:v>
                </c:pt>
                <c:pt idx="15">
                  <c:v>2.5099999999999998</c:v>
                </c:pt>
                <c:pt idx="16">
                  <c:v>2.3690000000000002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91-4375-AF9B-A96D416CEE35}"/>
            </c:ext>
          </c:extLst>
        </c:ser>
        <c:ser>
          <c:idx val="2"/>
          <c:order val="1"/>
          <c:tx>
            <c:strRef>
              <c:f>利益!$B$9</c:f>
              <c:strCache>
                <c:ptCount val="1"/>
                <c:pt idx="0">
                  <c:v>わが社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利益!$C$7:$T$7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利益!$C$9:$T$9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1-4375-AF9B-A96D416CE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063520"/>
        <c:axId val="694064176"/>
      </c:lineChart>
      <c:catAx>
        <c:axId val="69406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4064176"/>
        <c:crosses val="autoZero"/>
        <c:auto val="1"/>
        <c:lblAlgn val="ctr"/>
        <c:lblOffset val="100"/>
        <c:noMultiLvlLbl val="0"/>
      </c:catAx>
      <c:valAx>
        <c:axId val="694064176"/>
        <c:scaling>
          <c:orientation val="minMax"/>
          <c:max val="10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406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自己資本比率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自己資本比率!$B$2</c:f>
              <c:strCache>
                <c:ptCount val="1"/>
                <c:pt idx="0">
                  <c:v>39社</c:v>
                </c:pt>
              </c:strCache>
            </c:strRef>
          </c:tx>
          <c:spPr>
            <a:ln w="508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自己資本比率!$C$1:$T$1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自己資本比率!$C$2:$T$2</c:f>
              <c:numCache>
                <c:formatCode>General</c:formatCode>
                <c:ptCount val="18"/>
                <c:pt idx="0">
                  <c:v>45.816000000000003</c:v>
                </c:pt>
                <c:pt idx="1">
                  <c:v>46.052999999999997</c:v>
                </c:pt>
                <c:pt idx="2">
                  <c:v>45.264000000000003</c:v>
                </c:pt>
                <c:pt idx="3">
                  <c:v>45.365000000000002</c:v>
                </c:pt>
                <c:pt idx="4">
                  <c:v>47.363999999999997</c:v>
                </c:pt>
                <c:pt idx="5">
                  <c:v>49.545000000000002</c:v>
                </c:pt>
                <c:pt idx="6">
                  <c:v>51.624000000000002</c:v>
                </c:pt>
                <c:pt idx="7">
                  <c:v>53.072000000000003</c:v>
                </c:pt>
                <c:pt idx="8">
                  <c:v>50.295000000000002</c:v>
                </c:pt>
                <c:pt idx="9">
                  <c:v>51.097999999999999</c:v>
                </c:pt>
                <c:pt idx="10">
                  <c:v>51.933999999999997</c:v>
                </c:pt>
                <c:pt idx="11">
                  <c:v>52.654000000000003</c:v>
                </c:pt>
                <c:pt idx="12">
                  <c:v>53.622999999999998</c:v>
                </c:pt>
                <c:pt idx="13">
                  <c:v>53.99</c:v>
                </c:pt>
                <c:pt idx="14">
                  <c:v>55.258000000000003</c:v>
                </c:pt>
                <c:pt idx="15">
                  <c:v>55.92</c:v>
                </c:pt>
                <c:pt idx="16">
                  <c:v>57.316000000000003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06-4F55-A69D-012E66BC5F87}"/>
            </c:ext>
          </c:extLst>
        </c:ser>
        <c:ser>
          <c:idx val="1"/>
          <c:order val="1"/>
          <c:tx>
            <c:strRef>
              <c:f>自己資本比率!$B$3</c:f>
              <c:strCache>
                <c:ptCount val="1"/>
                <c:pt idx="0">
                  <c:v>わが社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自己資本比率!$C$1:$T$1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自己資本比率!$C$3:$T$3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06-4F55-A69D-012E66BC5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60432"/>
        <c:axId val="825758464"/>
      </c:lineChart>
      <c:catAx>
        <c:axId val="82576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5758464"/>
        <c:crosses val="autoZero"/>
        <c:auto val="1"/>
        <c:lblAlgn val="ctr"/>
        <c:lblOffset val="100"/>
        <c:noMultiLvlLbl val="0"/>
      </c:catAx>
      <c:valAx>
        <c:axId val="825758464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576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わが社の利益剰余金（内部留保）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自己資本比率!$B$6</c:f>
              <c:strCache>
                <c:ptCount val="1"/>
                <c:pt idx="0">
                  <c:v>わが社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自己資本比率!$C$5:$T$5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自己資本比率!$C$6:$T$6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78-4E95-8ABF-3377DEDA9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3454895"/>
        <c:axId val="1993134943"/>
      </c:lineChart>
      <c:catAx>
        <c:axId val="19934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3134943"/>
        <c:crosses val="autoZero"/>
        <c:auto val="1"/>
        <c:lblAlgn val="ctr"/>
        <c:lblOffset val="100"/>
        <c:noMultiLvlLbl val="0"/>
      </c:catAx>
      <c:valAx>
        <c:axId val="1993134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34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流動比率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流動比率!$B$3</c:f>
              <c:strCache>
                <c:ptCount val="1"/>
                <c:pt idx="0">
                  <c:v>39社</c:v>
                </c:pt>
              </c:strCache>
            </c:strRef>
          </c:tx>
          <c:spPr>
            <a:ln w="508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流動比率!$C$2:$T$2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流動比率!$C$3:$T$3</c:f>
              <c:numCache>
                <c:formatCode>General</c:formatCode>
                <c:ptCount val="18"/>
                <c:pt idx="0">
                  <c:v>121.77</c:v>
                </c:pt>
                <c:pt idx="1">
                  <c:v>128.60499999999999</c:v>
                </c:pt>
                <c:pt idx="2">
                  <c:v>127.139</c:v>
                </c:pt>
                <c:pt idx="3">
                  <c:v>130.43899999999999</c:v>
                </c:pt>
                <c:pt idx="4">
                  <c:v>145.999</c:v>
                </c:pt>
                <c:pt idx="5">
                  <c:v>150.07400000000001</c:v>
                </c:pt>
                <c:pt idx="6">
                  <c:v>149.386</c:v>
                </c:pt>
                <c:pt idx="7">
                  <c:v>165.66200000000001</c:v>
                </c:pt>
                <c:pt idx="8">
                  <c:v>123.312</c:v>
                </c:pt>
                <c:pt idx="9">
                  <c:v>157.274</c:v>
                </c:pt>
                <c:pt idx="10">
                  <c:v>163.011</c:v>
                </c:pt>
                <c:pt idx="11">
                  <c:v>154.215</c:v>
                </c:pt>
                <c:pt idx="12">
                  <c:v>149.89099999999999</c:v>
                </c:pt>
                <c:pt idx="13">
                  <c:v>151.11600000000001</c:v>
                </c:pt>
                <c:pt idx="14">
                  <c:v>146.773</c:v>
                </c:pt>
                <c:pt idx="15">
                  <c:v>150.65600000000001</c:v>
                </c:pt>
                <c:pt idx="16">
                  <c:v>142.614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59-4BA0-AFC8-FC10045A7F86}"/>
            </c:ext>
          </c:extLst>
        </c:ser>
        <c:ser>
          <c:idx val="6"/>
          <c:order val="1"/>
          <c:tx>
            <c:strRef>
              <c:f>流動比率!$B$4</c:f>
              <c:strCache>
                <c:ptCount val="1"/>
                <c:pt idx="0">
                  <c:v>わが社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流動比率!$C$2:$T$2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流動比率!$C$4:$T$4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59-4BA0-AFC8-FC10045A7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418688"/>
        <c:axId val="293420328"/>
      </c:lineChart>
      <c:catAx>
        <c:axId val="29341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3420328"/>
        <c:crosses val="autoZero"/>
        <c:auto val="1"/>
        <c:lblAlgn val="ctr"/>
        <c:lblOffset val="100"/>
        <c:noMultiLvlLbl val="0"/>
      </c:catAx>
      <c:valAx>
        <c:axId val="293420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341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当座比率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流動比率!$B$8</c:f>
              <c:strCache>
                <c:ptCount val="1"/>
                <c:pt idx="0">
                  <c:v>39社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流動比率!$C$7:$T$7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流動比率!$C$8:$T$8</c:f>
              <c:numCache>
                <c:formatCode>General</c:formatCode>
                <c:ptCount val="18"/>
                <c:pt idx="0">
                  <c:v>81.832999999999998</c:v>
                </c:pt>
                <c:pt idx="1">
                  <c:v>81.063999999999993</c:v>
                </c:pt>
                <c:pt idx="2">
                  <c:v>83.498000000000005</c:v>
                </c:pt>
                <c:pt idx="3">
                  <c:v>79.641999999999996</c:v>
                </c:pt>
                <c:pt idx="4">
                  <c:v>84.555999999999997</c:v>
                </c:pt>
                <c:pt idx="5">
                  <c:v>84.037999999999997</c:v>
                </c:pt>
                <c:pt idx="6">
                  <c:v>89.918999999999997</c:v>
                </c:pt>
                <c:pt idx="7">
                  <c:v>92.62</c:v>
                </c:pt>
                <c:pt idx="8">
                  <c:v>79.146000000000001</c:v>
                </c:pt>
                <c:pt idx="9">
                  <c:v>108.268</c:v>
                </c:pt>
                <c:pt idx="10">
                  <c:v>105.253</c:v>
                </c:pt>
                <c:pt idx="11">
                  <c:v>94.596999999999994</c:v>
                </c:pt>
                <c:pt idx="12">
                  <c:v>95.29</c:v>
                </c:pt>
                <c:pt idx="13">
                  <c:v>101.94499999999999</c:v>
                </c:pt>
                <c:pt idx="14">
                  <c:v>107.152</c:v>
                </c:pt>
                <c:pt idx="15">
                  <c:v>105.223</c:v>
                </c:pt>
                <c:pt idx="16">
                  <c:v>98.35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2-49D6-B0F2-26FB4DB49003}"/>
            </c:ext>
          </c:extLst>
        </c:ser>
        <c:ser>
          <c:idx val="6"/>
          <c:order val="1"/>
          <c:tx>
            <c:strRef>
              <c:f>流動比率!$B$9</c:f>
              <c:strCache>
                <c:ptCount val="1"/>
                <c:pt idx="0">
                  <c:v>わが社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流動比率!$C$7:$T$7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流動比率!$C$9:$T$9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12-49D6-B0F2-26FB4DB49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371456"/>
        <c:axId val="293371784"/>
      </c:lineChart>
      <c:catAx>
        <c:axId val="29337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3371784"/>
        <c:crosses val="autoZero"/>
        <c:auto val="1"/>
        <c:lblAlgn val="ctr"/>
        <c:lblOffset val="100"/>
        <c:noMultiLvlLbl val="0"/>
      </c:catAx>
      <c:valAx>
        <c:axId val="29337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33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39</a:t>
            </a:r>
            <a:r>
              <a:rPr lang="ja-JP" altLang="en-US"/>
              <a:t>社　短期・長期借入金と現預金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借入金!$B$3</c:f>
              <c:strCache>
                <c:ptCount val="1"/>
                <c:pt idx="0">
                  <c:v>短期借入金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借入金!$C$2:$S$2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借入金!$C$3:$S$3</c:f>
              <c:numCache>
                <c:formatCode>General</c:formatCode>
                <c:ptCount val="17"/>
                <c:pt idx="0">
                  <c:v>91693</c:v>
                </c:pt>
                <c:pt idx="1">
                  <c:v>82863</c:v>
                </c:pt>
                <c:pt idx="2">
                  <c:v>106375</c:v>
                </c:pt>
                <c:pt idx="3">
                  <c:v>122963</c:v>
                </c:pt>
                <c:pt idx="4">
                  <c:v>87491</c:v>
                </c:pt>
                <c:pt idx="5">
                  <c:v>78451</c:v>
                </c:pt>
                <c:pt idx="6">
                  <c:v>75732</c:v>
                </c:pt>
                <c:pt idx="7">
                  <c:v>52571</c:v>
                </c:pt>
                <c:pt idx="8">
                  <c:v>193059</c:v>
                </c:pt>
                <c:pt idx="9">
                  <c:v>76957</c:v>
                </c:pt>
                <c:pt idx="10">
                  <c:v>75358</c:v>
                </c:pt>
                <c:pt idx="11">
                  <c:v>74299</c:v>
                </c:pt>
                <c:pt idx="12">
                  <c:v>92379</c:v>
                </c:pt>
                <c:pt idx="13">
                  <c:v>92914</c:v>
                </c:pt>
                <c:pt idx="14">
                  <c:v>93075</c:v>
                </c:pt>
                <c:pt idx="15">
                  <c:v>86363</c:v>
                </c:pt>
                <c:pt idx="16">
                  <c:v>101243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B-43A8-BEA5-E704FE85156A}"/>
            </c:ext>
          </c:extLst>
        </c:ser>
        <c:ser>
          <c:idx val="1"/>
          <c:order val="1"/>
          <c:tx>
            <c:strRef>
              <c:f>借入金!$B$4</c:f>
              <c:strCache>
                <c:ptCount val="1"/>
                <c:pt idx="0">
                  <c:v>長期借入金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借入金!$C$2:$S$2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借入金!$C$4:$S$4</c:f>
              <c:numCache>
                <c:formatCode>General</c:formatCode>
                <c:ptCount val="17"/>
                <c:pt idx="0">
                  <c:v>144278</c:v>
                </c:pt>
                <c:pt idx="1">
                  <c:v>144666</c:v>
                </c:pt>
                <c:pt idx="2">
                  <c:v>126056</c:v>
                </c:pt>
                <c:pt idx="3">
                  <c:v>114231</c:v>
                </c:pt>
                <c:pt idx="4">
                  <c:v>109167</c:v>
                </c:pt>
                <c:pt idx="5">
                  <c:v>88095</c:v>
                </c:pt>
                <c:pt idx="6">
                  <c:v>79471</c:v>
                </c:pt>
                <c:pt idx="7">
                  <c:v>79373</c:v>
                </c:pt>
                <c:pt idx="8">
                  <c:v>78024</c:v>
                </c:pt>
                <c:pt idx="9">
                  <c:v>198801</c:v>
                </c:pt>
                <c:pt idx="10">
                  <c:v>212639</c:v>
                </c:pt>
                <c:pt idx="11">
                  <c:v>203214</c:v>
                </c:pt>
                <c:pt idx="12">
                  <c:v>195429</c:v>
                </c:pt>
                <c:pt idx="13">
                  <c:v>184591</c:v>
                </c:pt>
                <c:pt idx="14">
                  <c:v>195789</c:v>
                </c:pt>
                <c:pt idx="15">
                  <c:v>202798</c:v>
                </c:pt>
                <c:pt idx="16">
                  <c:v>199183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EB-43A8-BEA5-E704FE851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000527"/>
        <c:axId val="387997167"/>
      </c:areaChart>
      <c:lineChart>
        <c:grouping val="standard"/>
        <c:varyColors val="0"/>
        <c:ser>
          <c:idx val="2"/>
          <c:order val="2"/>
          <c:tx>
            <c:strRef>
              <c:f>借入金!$B$5</c:f>
              <c:strCache>
                <c:ptCount val="1"/>
                <c:pt idx="0">
                  <c:v>現金預金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借入金!$C$2:$S$2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借入金!$C$5:$S$5</c:f>
              <c:numCache>
                <c:formatCode>General</c:formatCode>
                <c:ptCount val="17"/>
                <c:pt idx="0">
                  <c:v>248415</c:v>
                </c:pt>
                <c:pt idx="1">
                  <c:v>234486</c:v>
                </c:pt>
                <c:pt idx="2">
                  <c:v>260472</c:v>
                </c:pt>
                <c:pt idx="3">
                  <c:v>263701</c:v>
                </c:pt>
                <c:pt idx="4">
                  <c:v>278414</c:v>
                </c:pt>
                <c:pt idx="5">
                  <c:v>259127</c:v>
                </c:pt>
                <c:pt idx="6">
                  <c:v>290923</c:v>
                </c:pt>
                <c:pt idx="7">
                  <c:v>273425</c:v>
                </c:pt>
                <c:pt idx="8">
                  <c:v>342887</c:v>
                </c:pt>
                <c:pt idx="9">
                  <c:v>376081</c:v>
                </c:pt>
                <c:pt idx="10">
                  <c:v>359214</c:v>
                </c:pt>
                <c:pt idx="11">
                  <c:v>324153</c:v>
                </c:pt>
                <c:pt idx="12">
                  <c:v>326034</c:v>
                </c:pt>
                <c:pt idx="13">
                  <c:v>340627</c:v>
                </c:pt>
                <c:pt idx="14">
                  <c:v>336239</c:v>
                </c:pt>
                <c:pt idx="15">
                  <c:v>323808</c:v>
                </c:pt>
                <c:pt idx="16">
                  <c:v>296551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B-43A8-BEA5-E704FE851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000527"/>
        <c:axId val="387997167"/>
      </c:lineChart>
      <c:catAx>
        <c:axId val="388000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7997167"/>
        <c:crosses val="autoZero"/>
        <c:auto val="1"/>
        <c:lblAlgn val="ctr"/>
        <c:lblOffset val="100"/>
        <c:noMultiLvlLbl val="0"/>
      </c:catAx>
      <c:valAx>
        <c:axId val="387997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8000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わが社　短期・長期借入金と現預金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借入金!$B$8</c:f>
              <c:strCache>
                <c:ptCount val="1"/>
                <c:pt idx="0">
                  <c:v>短期借入金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借入金!$C$7:$T$7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借入金!$C$8:$T$8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0-43A0-9875-90BCD3E0925D}"/>
            </c:ext>
          </c:extLst>
        </c:ser>
        <c:ser>
          <c:idx val="1"/>
          <c:order val="1"/>
          <c:tx>
            <c:strRef>
              <c:f>借入金!$B$9</c:f>
              <c:strCache>
                <c:ptCount val="1"/>
                <c:pt idx="0">
                  <c:v>長期借入金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借入金!$C$7:$T$7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借入金!$C$9:$T$9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F0-43A0-9875-90BCD3E09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345776"/>
        <c:axId val="676121968"/>
      </c:areaChart>
      <c:lineChart>
        <c:grouping val="standard"/>
        <c:varyColors val="0"/>
        <c:ser>
          <c:idx val="2"/>
          <c:order val="2"/>
          <c:tx>
            <c:strRef>
              <c:f>借入金!$B$10</c:f>
              <c:strCache>
                <c:ptCount val="1"/>
                <c:pt idx="0">
                  <c:v>現金預金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借入金!$C$7:$T$7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借入金!$C$10:$T$10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F0-43A0-9875-90BCD3E09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345776"/>
        <c:axId val="676121968"/>
      </c:lineChart>
      <c:catAx>
        <c:axId val="78934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6121968"/>
        <c:crosses val="autoZero"/>
        <c:auto val="1"/>
        <c:lblAlgn val="ctr"/>
        <c:lblOffset val="100"/>
        <c:noMultiLvlLbl val="0"/>
      </c:catAx>
      <c:valAx>
        <c:axId val="6761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34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有形固定資産回転率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回転率!$B$3</c:f>
              <c:strCache>
                <c:ptCount val="1"/>
                <c:pt idx="0">
                  <c:v>39社</c:v>
                </c:pt>
              </c:strCache>
            </c:strRef>
          </c:tx>
          <c:spPr>
            <a:ln w="508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回転率!$C$2:$T$2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回転率!$C$3:$T$3</c:f>
              <c:numCache>
                <c:formatCode>General</c:formatCode>
                <c:ptCount val="18"/>
                <c:pt idx="0">
                  <c:v>1.84</c:v>
                </c:pt>
                <c:pt idx="1">
                  <c:v>1.7490000000000001</c:v>
                </c:pt>
                <c:pt idx="2">
                  <c:v>1.67</c:v>
                </c:pt>
                <c:pt idx="3">
                  <c:v>1.6240000000000001</c:v>
                </c:pt>
                <c:pt idx="4">
                  <c:v>1.621</c:v>
                </c:pt>
                <c:pt idx="5">
                  <c:v>1.633</c:v>
                </c:pt>
                <c:pt idx="6">
                  <c:v>1.599</c:v>
                </c:pt>
                <c:pt idx="7">
                  <c:v>1.579</c:v>
                </c:pt>
                <c:pt idx="8">
                  <c:v>1.538</c:v>
                </c:pt>
                <c:pt idx="9">
                  <c:v>1.4710000000000001</c:v>
                </c:pt>
                <c:pt idx="10">
                  <c:v>1.4159999999999999</c:v>
                </c:pt>
                <c:pt idx="11">
                  <c:v>1.3460000000000001</c:v>
                </c:pt>
                <c:pt idx="12">
                  <c:v>1.262</c:v>
                </c:pt>
                <c:pt idx="13">
                  <c:v>1.167</c:v>
                </c:pt>
                <c:pt idx="14">
                  <c:v>1.1639999999999999</c:v>
                </c:pt>
                <c:pt idx="15">
                  <c:v>1.05</c:v>
                </c:pt>
                <c:pt idx="16">
                  <c:v>1.0209999999999999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57-4451-A9FF-FB81A937FAEC}"/>
            </c:ext>
          </c:extLst>
        </c:ser>
        <c:ser>
          <c:idx val="6"/>
          <c:order val="1"/>
          <c:tx>
            <c:strRef>
              <c:f>回転率!$B$4</c:f>
              <c:strCache>
                <c:ptCount val="1"/>
                <c:pt idx="0">
                  <c:v>わが社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回転率!$C$2:$T$2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回転率!$C$4:$T$4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57-4451-A9FF-FB81A937F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703736"/>
        <c:axId val="688704720"/>
      </c:lineChart>
      <c:catAx>
        <c:axId val="68870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8704720"/>
        <c:crosses val="autoZero"/>
        <c:auto val="1"/>
        <c:lblAlgn val="ctr"/>
        <c:lblOffset val="100"/>
        <c:noMultiLvlLbl val="0"/>
      </c:catAx>
      <c:valAx>
        <c:axId val="6887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870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売上高人件費率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売上高人件費率!$B$3</c:f>
              <c:strCache>
                <c:ptCount val="1"/>
                <c:pt idx="0">
                  <c:v>39社</c:v>
                </c:pt>
              </c:strCache>
            </c:strRef>
          </c:tx>
          <c:spPr>
            <a:ln w="508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売上高人件費率!$C$2:$T$2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売上高人件費率!$C$3:$T$3</c:f>
              <c:numCache>
                <c:formatCode>General</c:formatCode>
                <c:ptCount val="18"/>
                <c:pt idx="0">
                  <c:v>24.745000000000001</c:v>
                </c:pt>
                <c:pt idx="1">
                  <c:v>25.632999999999999</c:v>
                </c:pt>
                <c:pt idx="2">
                  <c:v>26.114999999999998</c:v>
                </c:pt>
                <c:pt idx="3">
                  <c:v>25.288</c:v>
                </c:pt>
                <c:pt idx="4">
                  <c:v>25.231000000000002</c:v>
                </c:pt>
                <c:pt idx="5">
                  <c:v>24.475000000000001</c:v>
                </c:pt>
                <c:pt idx="6">
                  <c:v>24.353999999999999</c:v>
                </c:pt>
                <c:pt idx="7">
                  <c:v>24.428999999999998</c:v>
                </c:pt>
                <c:pt idx="8">
                  <c:v>24.777000000000001</c:v>
                </c:pt>
                <c:pt idx="9">
                  <c:v>25.190999999999999</c:v>
                </c:pt>
                <c:pt idx="10">
                  <c:v>24.968</c:v>
                </c:pt>
                <c:pt idx="11">
                  <c:v>25.405999999999999</c:v>
                </c:pt>
                <c:pt idx="12">
                  <c:v>25.603000000000002</c:v>
                </c:pt>
                <c:pt idx="13">
                  <c:v>26.827999999999999</c:v>
                </c:pt>
                <c:pt idx="14">
                  <c:v>25.524000000000001</c:v>
                </c:pt>
                <c:pt idx="15">
                  <c:v>27.844000000000001</c:v>
                </c:pt>
                <c:pt idx="16">
                  <c:v>27.068999999999999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0D-4BBA-98B1-13AFFC718609}"/>
            </c:ext>
          </c:extLst>
        </c:ser>
        <c:ser>
          <c:idx val="6"/>
          <c:order val="1"/>
          <c:tx>
            <c:strRef>
              <c:f>売上高人件費率!$B$4</c:f>
              <c:strCache>
                <c:ptCount val="1"/>
                <c:pt idx="0">
                  <c:v>わが社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売上高人件費率!$C$2:$T$2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売上高人件費率!$C$4:$T$4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D-4BBA-98B1-13AFFC718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703736"/>
        <c:axId val="688704720"/>
      </c:lineChart>
      <c:catAx>
        <c:axId val="68870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8704720"/>
        <c:crosses val="autoZero"/>
        <c:auto val="1"/>
        <c:lblAlgn val="ctr"/>
        <c:lblOffset val="100"/>
        <c:noMultiLvlLbl val="0"/>
      </c:catAx>
      <c:valAx>
        <c:axId val="6887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870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各社の部数推移（</a:t>
            </a:r>
            <a:r>
              <a:rPr lang="en-US" altLang="ja-JP"/>
              <a:t>2007</a:t>
            </a:r>
            <a:r>
              <a:rPr lang="ja-JP" altLang="en-US"/>
              <a:t>年</a:t>
            </a:r>
            <a:r>
              <a:rPr lang="en-US" altLang="ja-JP"/>
              <a:t>1</a:t>
            </a:r>
            <a:r>
              <a:rPr lang="ja-JP" altLang="en-US"/>
              <a:t>月を</a:t>
            </a:r>
            <a:r>
              <a:rPr lang="en-US" altLang="ja-JP"/>
              <a:t>100</a:t>
            </a:r>
            <a:r>
              <a:rPr lang="ja-JP" altLang="en-US"/>
              <a:t>として）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各社部数!$A$15</c:f>
              <c:strCache>
                <c:ptCount val="1"/>
                <c:pt idx="0">
                  <c:v>わが社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各社部数!$B$14:$R$14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各社部数!$B$15:$R$15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7-4125-B9DE-889F845BC1CA}"/>
            </c:ext>
          </c:extLst>
        </c:ser>
        <c:ser>
          <c:idx val="1"/>
          <c:order val="1"/>
          <c:tx>
            <c:strRef>
              <c:f>各社部数!$A$16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各社部数!$B$14:$R$14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各社部数!$B$16:$R$16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7-4125-B9DE-889F845BC1CA}"/>
            </c:ext>
          </c:extLst>
        </c:ser>
        <c:ser>
          <c:idx val="2"/>
          <c:order val="2"/>
          <c:tx>
            <c:strRef>
              <c:f>各社部数!$A$17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各社部数!$B$14:$R$14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各社部数!$B$17:$R$17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77-4125-B9DE-889F845BC1CA}"/>
            </c:ext>
          </c:extLst>
        </c:ser>
        <c:ser>
          <c:idx val="3"/>
          <c:order val="3"/>
          <c:tx>
            <c:strRef>
              <c:f>各社部数!$A$18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各社部数!$B$14:$R$14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各社部数!$B$18:$R$18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77-4125-B9DE-889F845BC1CA}"/>
            </c:ext>
          </c:extLst>
        </c:ser>
        <c:ser>
          <c:idx val="4"/>
          <c:order val="4"/>
          <c:tx>
            <c:strRef>
              <c:f>各社部数!$A$19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各社部数!$B$14:$R$14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各社部数!$B$19:$R$19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77-4125-B9DE-889F845BC1CA}"/>
            </c:ext>
          </c:extLst>
        </c:ser>
        <c:ser>
          <c:idx val="5"/>
          <c:order val="5"/>
          <c:tx>
            <c:strRef>
              <c:f>各社部数!$A$20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各社部数!$B$14:$R$14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各社部数!$B$20:$R$20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77-4125-B9DE-889F845BC1CA}"/>
            </c:ext>
          </c:extLst>
        </c:ser>
        <c:ser>
          <c:idx val="6"/>
          <c:order val="6"/>
          <c:tx>
            <c:strRef>
              <c:f>各社部数!$A$21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各社部数!$B$14:$R$14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各社部数!$B$21:$R$21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77-4125-B9DE-889F845BC1CA}"/>
            </c:ext>
          </c:extLst>
        </c:ser>
        <c:ser>
          <c:idx val="7"/>
          <c:order val="7"/>
          <c:tx>
            <c:strRef>
              <c:f>各社部数!$A$22</c:f>
              <c:strCache>
                <c:ptCount val="1"/>
                <c:pt idx="0">
                  <c:v>全国日刊紙合計（朝刊）</c:v>
                </c:pt>
              </c:strCache>
            </c:strRef>
          </c:tx>
          <c:spPr>
            <a:ln w="603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22225">
                <a:solidFill>
                  <a:schemeClr val="tx1"/>
                </a:solidFill>
              </a:ln>
              <a:effectLst/>
            </c:spPr>
          </c:marker>
          <c:cat>
            <c:strRef>
              <c:f>各社部数!$B$14:$R$14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各社部数!$B$22:$R$22</c:f>
              <c:numCache>
                <c:formatCode>General</c:formatCode>
                <c:ptCount val="17"/>
                <c:pt idx="0">
                  <c:v>100</c:v>
                </c:pt>
                <c:pt idx="1">
                  <c:v>97.8</c:v>
                </c:pt>
                <c:pt idx="2">
                  <c:v>96.9</c:v>
                </c:pt>
                <c:pt idx="3">
                  <c:v>94.6</c:v>
                </c:pt>
                <c:pt idx="4">
                  <c:v>91.9</c:v>
                </c:pt>
                <c:pt idx="5">
                  <c:v>90.5</c:v>
                </c:pt>
                <c:pt idx="6">
                  <c:v>89.8</c:v>
                </c:pt>
                <c:pt idx="7">
                  <c:v>88.3</c:v>
                </c:pt>
                <c:pt idx="8">
                  <c:v>84.6</c:v>
                </c:pt>
                <c:pt idx="9">
                  <c:v>83.1</c:v>
                </c:pt>
                <c:pt idx="10">
                  <c:v>81.400000000000006</c:v>
                </c:pt>
                <c:pt idx="11">
                  <c:v>78.5</c:v>
                </c:pt>
                <c:pt idx="12">
                  <c:v>74.7</c:v>
                </c:pt>
                <c:pt idx="13">
                  <c:v>70.900000000000006</c:v>
                </c:pt>
                <c:pt idx="14">
                  <c:v>65.7</c:v>
                </c:pt>
                <c:pt idx="15">
                  <c:v>62.4</c:v>
                </c:pt>
                <c:pt idx="16">
                  <c:v>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077-4125-B9DE-889F845BC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646472"/>
        <c:axId val="821654016"/>
      </c:lineChart>
      <c:catAx>
        <c:axId val="821646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1654016"/>
        <c:crosses val="autoZero"/>
        <c:auto val="1"/>
        <c:lblAlgn val="ctr"/>
        <c:lblOffset val="100"/>
        <c:noMultiLvlLbl val="0"/>
      </c:catAx>
      <c:valAx>
        <c:axId val="82165401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1646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わが社の人件費（年間総額）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売上高人件費率!$B$7</c:f>
              <c:strCache>
                <c:ptCount val="1"/>
                <c:pt idx="0">
                  <c:v>人件費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売上高人件費率!$C$6:$T$6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売上高人件費率!$C$7:$T$7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C9-4BB4-9FDC-4E01712C6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24719"/>
        <c:axId val="206829999"/>
      </c:lineChart>
      <c:catAx>
        <c:axId val="206824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829999"/>
        <c:crosses val="autoZero"/>
        <c:auto val="1"/>
        <c:lblAlgn val="ctr"/>
        <c:lblOffset val="100"/>
        <c:noMultiLvlLbl val="0"/>
      </c:catAx>
      <c:valAx>
        <c:axId val="206829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824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1</a:t>
            </a:r>
            <a:r>
              <a:rPr lang="ja-JP" altLang="en-US"/>
              <a:t>人あたり人件費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売上高人件費率!$B$10</c:f>
              <c:strCache>
                <c:ptCount val="1"/>
                <c:pt idx="0">
                  <c:v>39社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売上高人件費率!$C$9:$T$9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売上高人件費率!$C$10:$T$10</c:f>
              <c:numCache>
                <c:formatCode>General</c:formatCode>
                <c:ptCount val="18"/>
                <c:pt idx="0">
                  <c:v>11.414</c:v>
                </c:pt>
                <c:pt idx="1">
                  <c:v>11.315</c:v>
                </c:pt>
                <c:pt idx="2">
                  <c:v>11.529</c:v>
                </c:pt>
                <c:pt idx="3">
                  <c:v>11.478</c:v>
                </c:pt>
                <c:pt idx="4">
                  <c:v>11.638</c:v>
                </c:pt>
                <c:pt idx="5">
                  <c:v>11.625999999999999</c:v>
                </c:pt>
                <c:pt idx="6">
                  <c:v>11.736000000000001</c:v>
                </c:pt>
                <c:pt idx="7">
                  <c:v>11.494</c:v>
                </c:pt>
                <c:pt idx="8">
                  <c:v>11.502000000000001</c:v>
                </c:pt>
                <c:pt idx="9">
                  <c:v>11.63</c:v>
                </c:pt>
                <c:pt idx="10">
                  <c:v>11.194000000000001</c:v>
                </c:pt>
                <c:pt idx="11">
                  <c:v>11.201000000000001</c:v>
                </c:pt>
                <c:pt idx="12">
                  <c:v>11.794</c:v>
                </c:pt>
                <c:pt idx="13">
                  <c:v>11.577999999999999</c:v>
                </c:pt>
                <c:pt idx="14">
                  <c:v>11.202</c:v>
                </c:pt>
                <c:pt idx="15">
                  <c:v>11.48</c:v>
                </c:pt>
                <c:pt idx="16">
                  <c:v>11.282999999999999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B8-49EB-99F1-34F914D0AE27}"/>
            </c:ext>
          </c:extLst>
        </c:ser>
        <c:ser>
          <c:idx val="1"/>
          <c:order val="1"/>
          <c:tx>
            <c:strRef>
              <c:f>売上高人件費率!$B$11</c:f>
              <c:strCache>
                <c:ptCount val="1"/>
                <c:pt idx="0">
                  <c:v>わが社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売上高人件費率!$C$9:$T$9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売上高人件費率!$C$11:$T$11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8-49EB-99F1-34F914D0A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34319"/>
        <c:axId val="206836719"/>
      </c:lineChart>
      <c:catAx>
        <c:axId val="20683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836719"/>
        <c:crosses val="autoZero"/>
        <c:auto val="1"/>
        <c:lblAlgn val="ctr"/>
        <c:lblOffset val="100"/>
        <c:noMultiLvlLbl val="0"/>
      </c:catAx>
      <c:valAx>
        <c:axId val="20683671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834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売上高推移 </a:t>
            </a:r>
            <a:r>
              <a:rPr lang="en-US" altLang="ja-JP"/>
              <a:t>39</a:t>
            </a:r>
            <a:r>
              <a:rPr lang="ja-JP" altLang="en-US"/>
              <a:t>社との比較（</a:t>
            </a:r>
            <a:r>
              <a:rPr lang="en-US" altLang="ja-JP"/>
              <a:t>2007</a:t>
            </a:r>
            <a:r>
              <a:rPr lang="ja-JP" altLang="en-US"/>
              <a:t>年を</a:t>
            </a:r>
            <a:r>
              <a:rPr lang="en-US" altLang="ja-JP"/>
              <a:t>100</a:t>
            </a:r>
            <a:r>
              <a:rPr lang="ja-JP" altLang="en-US"/>
              <a:t>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売上!$B$8</c:f>
              <c:strCache>
                <c:ptCount val="1"/>
                <c:pt idx="0">
                  <c:v>39社</c:v>
                </c:pt>
              </c:strCache>
            </c:strRef>
          </c:tx>
          <c:spPr>
            <a:ln w="571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売上!$C$7:$T$7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売上!$C$8:$T$8</c:f>
              <c:numCache>
                <c:formatCode>General</c:formatCode>
                <c:ptCount val="18"/>
                <c:pt idx="0">
                  <c:v>100</c:v>
                </c:pt>
                <c:pt idx="1">
                  <c:v>94.3</c:v>
                </c:pt>
                <c:pt idx="2">
                  <c:v>88.7</c:v>
                </c:pt>
                <c:pt idx="3">
                  <c:v>86.4</c:v>
                </c:pt>
                <c:pt idx="4">
                  <c:v>85.4</c:v>
                </c:pt>
                <c:pt idx="5">
                  <c:v>86</c:v>
                </c:pt>
                <c:pt idx="6">
                  <c:v>84.8</c:v>
                </c:pt>
                <c:pt idx="7">
                  <c:v>81</c:v>
                </c:pt>
                <c:pt idx="8">
                  <c:v>79.3</c:v>
                </c:pt>
                <c:pt idx="9">
                  <c:v>78.400000000000006</c:v>
                </c:pt>
                <c:pt idx="10">
                  <c:v>76</c:v>
                </c:pt>
                <c:pt idx="11">
                  <c:v>73.400000000000006</c:v>
                </c:pt>
                <c:pt idx="12">
                  <c:v>71.5</c:v>
                </c:pt>
                <c:pt idx="13">
                  <c:v>65.099999999999994</c:v>
                </c:pt>
                <c:pt idx="14">
                  <c:v>65.2</c:v>
                </c:pt>
                <c:pt idx="15">
                  <c:v>59.2</c:v>
                </c:pt>
                <c:pt idx="16">
                  <c:v>58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B5-4935-A47F-A97C51E80EE6}"/>
            </c:ext>
          </c:extLst>
        </c:ser>
        <c:ser>
          <c:idx val="1"/>
          <c:order val="1"/>
          <c:tx>
            <c:strRef>
              <c:f>売上!$B$9</c:f>
              <c:strCache>
                <c:ptCount val="1"/>
                <c:pt idx="0">
                  <c:v>わが社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売上!$C$7:$T$7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売上!$C$9:$T$9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D-4979-95CC-060FEFDDA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01192"/>
        <c:axId val="494096928"/>
      </c:lineChart>
      <c:catAx>
        <c:axId val="494101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4096928"/>
        <c:crosses val="autoZero"/>
        <c:auto val="1"/>
        <c:lblAlgn val="ctr"/>
        <c:lblOffset val="100"/>
        <c:noMultiLvlLbl val="0"/>
      </c:catAx>
      <c:valAx>
        <c:axId val="494096928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4101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わが社　売上高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売上!$B$5</c:f>
              <c:strCache>
                <c:ptCount val="1"/>
                <c:pt idx="0">
                  <c:v>わが社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売上!$C$3:$T$3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売上!$C$5:$T$5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1-4358-96EF-4F53202DE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16271"/>
        <c:axId val="124819151"/>
      </c:lineChart>
      <c:catAx>
        <c:axId val="12481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19151"/>
        <c:crosses val="autoZero"/>
        <c:auto val="1"/>
        <c:lblAlgn val="ctr"/>
        <c:lblOffset val="100"/>
        <c:noMultiLvlLbl val="0"/>
      </c:catAx>
      <c:valAx>
        <c:axId val="12481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16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39</a:t>
            </a:r>
            <a:r>
              <a:rPr lang="ja-JP" altLang="en-US"/>
              <a:t>社営業費用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費用!$B$8</c:f>
              <c:strCache>
                <c:ptCount val="1"/>
                <c:pt idx="0">
                  <c:v>人件費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費用!$C$7:$S$7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費用!$C$8:$S$8</c:f>
              <c:numCache>
                <c:formatCode>General</c:formatCode>
                <c:ptCount val="17"/>
                <c:pt idx="0">
                  <c:v>447966</c:v>
                </c:pt>
                <c:pt idx="1">
                  <c:v>437364</c:v>
                </c:pt>
                <c:pt idx="2">
                  <c:v>419159</c:v>
                </c:pt>
                <c:pt idx="3">
                  <c:v>395373</c:v>
                </c:pt>
                <c:pt idx="4">
                  <c:v>390278</c:v>
                </c:pt>
                <c:pt idx="5">
                  <c:v>380869</c:v>
                </c:pt>
                <c:pt idx="6">
                  <c:v>373931</c:v>
                </c:pt>
                <c:pt idx="7">
                  <c:v>358317</c:v>
                </c:pt>
                <c:pt idx="8">
                  <c:v>355518</c:v>
                </c:pt>
                <c:pt idx="9">
                  <c:v>357712</c:v>
                </c:pt>
                <c:pt idx="10">
                  <c:v>343479</c:v>
                </c:pt>
                <c:pt idx="11">
                  <c:v>337604</c:v>
                </c:pt>
                <c:pt idx="12">
                  <c:v>331520</c:v>
                </c:pt>
                <c:pt idx="13">
                  <c:v>316380</c:v>
                </c:pt>
                <c:pt idx="14">
                  <c:v>301048</c:v>
                </c:pt>
                <c:pt idx="15">
                  <c:v>298495</c:v>
                </c:pt>
                <c:pt idx="16">
                  <c:v>284313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70-43E9-A170-8A90E301CE31}"/>
            </c:ext>
          </c:extLst>
        </c:ser>
        <c:ser>
          <c:idx val="1"/>
          <c:order val="1"/>
          <c:tx>
            <c:strRef>
              <c:f>費用!$B$9</c:f>
              <c:strCache>
                <c:ptCount val="1"/>
                <c:pt idx="0">
                  <c:v>用紙費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費用!$C$7:$S$7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費用!$C$9:$S$9</c:f>
              <c:numCache>
                <c:formatCode>General</c:formatCode>
                <c:ptCount val="17"/>
                <c:pt idx="0">
                  <c:v>250264</c:v>
                </c:pt>
                <c:pt idx="1">
                  <c:v>246980</c:v>
                </c:pt>
                <c:pt idx="2">
                  <c:v>231039</c:v>
                </c:pt>
                <c:pt idx="3">
                  <c:v>218038</c:v>
                </c:pt>
                <c:pt idx="4">
                  <c:v>214328</c:v>
                </c:pt>
                <c:pt idx="5">
                  <c:v>215874</c:v>
                </c:pt>
                <c:pt idx="6">
                  <c:v>210380</c:v>
                </c:pt>
                <c:pt idx="7">
                  <c:v>199968</c:v>
                </c:pt>
                <c:pt idx="8">
                  <c:v>190443</c:v>
                </c:pt>
                <c:pt idx="9">
                  <c:v>178633</c:v>
                </c:pt>
                <c:pt idx="10">
                  <c:v>167904</c:v>
                </c:pt>
                <c:pt idx="11">
                  <c:v>155588</c:v>
                </c:pt>
                <c:pt idx="12">
                  <c:v>147885</c:v>
                </c:pt>
                <c:pt idx="13">
                  <c:v>129948</c:v>
                </c:pt>
                <c:pt idx="14">
                  <c:v>124514</c:v>
                </c:pt>
                <c:pt idx="15">
                  <c:v>120513</c:v>
                </c:pt>
                <c:pt idx="16">
                  <c:v>137217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70-43E9-A170-8A90E301CE31}"/>
            </c:ext>
          </c:extLst>
        </c:ser>
        <c:ser>
          <c:idx val="2"/>
          <c:order val="2"/>
          <c:tx>
            <c:strRef>
              <c:f>費用!$B$10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費用!$C$7:$S$7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費用!$C$10:$S$10</c:f>
              <c:numCache>
                <c:formatCode>General</c:formatCode>
                <c:ptCount val="17"/>
                <c:pt idx="0">
                  <c:v>1044847</c:v>
                </c:pt>
                <c:pt idx="1">
                  <c:v>1014545</c:v>
                </c:pt>
                <c:pt idx="2">
                  <c:v>949429</c:v>
                </c:pt>
                <c:pt idx="3">
                  <c:v>909855</c:v>
                </c:pt>
                <c:pt idx="4">
                  <c:v>892980</c:v>
                </c:pt>
                <c:pt idx="5">
                  <c:v>894004</c:v>
                </c:pt>
                <c:pt idx="6">
                  <c:v>888647</c:v>
                </c:pt>
                <c:pt idx="7">
                  <c:v>854749</c:v>
                </c:pt>
                <c:pt idx="8">
                  <c:v>835394</c:v>
                </c:pt>
                <c:pt idx="9">
                  <c:v>846435</c:v>
                </c:pt>
                <c:pt idx="10">
                  <c:v>826730</c:v>
                </c:pt>
                <c:pt idx="11">
                  <c:v>800532</c:v>
                </c:pt>
                <c:pt idx="12">
                  <c:v>789331</c:v>
                </c:pt>
                <c:pt idx="13">
                  <c:v>725297</c:v>
                </c:pt>
                <c:pt idx="14">
                  <c:v>710028</c:v>
                </c:pt>
                <c:pt idx="15">
                  <c:v>629868</c:v>
                </c:pt>
                <c:pt idx="16">
                  <c:v>615088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70-43E9-A170-8A90E301C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854640"/>
        <c:axId val="787855120"/>
      </c:areaChart>
      <c:catAx>
        <c:axId val="78785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7855120"/>
        <c:crosses val="autoZero"/>
        <c:auto val="1"/>
        <c:lblAlgn val="ctr"/>
        <c:lblOffset val="100"/>
        <c:noMultiLvlLbl val="0"/>
      </c:catAx>
      <c:valAx>
        <c:axId val="78785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7854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39</a:t>
            </a:r>
            <a:r>
              <a:rPr lang="ja-JP" altLang="en-US"/>
              <a:t>社　人件費と用紙費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費用!$B$8</c:f>
              <c:strCache>
                <c:ptCount val="1"/>
                <c:pt idx="0">
                  <c:v>人件費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費用!$C$7:$S$7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費用!$C$8:$S$8</c:f>
              <c:numCache>
                <c:formatCode>General</c:formatCode>
                <c:ptCount val="17"/>
                <c:pt idx="0">
                  <c:v>447966</c:v>
                </c:pt>
                <c:pt idx="1">
                  <c:v>437364</c:v>
                </c:pt>
                <c:pt idx="2">
                  <c:v>419159</c:v>
                </c:pt>
                <c:pt idx="3">
                  <c:v>395373</c:v>
                </c:pt>
                <c:pt idx="4">
                  <c:v>390278</c:v>
                </c:pt>
                <c:pt idx="5">
                  <c:v>380869</c:v>
                </c:pt>
                <c:pt idx="6">
                  <c:v>373931</c:v>
                </c:pt>
                <c:pt idx="7">
                  <c:v>358317</c:v>
                </c:pt>
                <c:pt idx="8">
                  <c:v>355518</c:v>
                </c:pt>
                <c:pt idx="9">
                  <c:v>357712</c:v>
                </c:pt>
                <c:pt idx="10">
                  <c:v>343479</c:v>
                </c:pt>
                <c:pt idx="11">
                  <c:v>337604</c:v>
                </c:pt>
                <c:pt idx="12">
                  <c:v>331520</c:v>
                </c:pt>
                <c:pt idx="13">
                  <c:v>316380</c:v>
                </c:pt>
                <c:pt idx="14">
                  <c:v>301048</c:v>
                </c:pt>
                <c:pt idx="15">
                  <c:v>298495</c:v>
                </c:pt>
                <c:pt idx="16">
                  <c:v>284313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3-4677-A40F-D01CC9617D6B}"/>
            </c:ext>
          </c:extLst>
        </c:ser>
        <c:ser>
          <c:idx val="1"/>
          <c:order val="1"/>
          <c:tx>
            <c:strRef>
              <c:f>費用!$B$9</c:f>
              <c:strCache>
                <c:ptCount val="1"/>
                <c:pt idx="0">
                  <c:v>用紙費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費用!$C$7:$S$7</c:f>
              <c:strCache>
                <c:ptCount val="17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</c:strCache>
            </c:strRef>
          </c:cat>
          <c:val>
            <c:numRef>
              <c:f>費用!$C$9:$S$9</c:f>
              <c:numCache>
                <c:formatCode>General</c:formatCode>
                <c:ptCount val="17"/>
                <c:pt idx="0">
                  <c:v>250264</c:v>
                </c:pt>
                <c:pt idx="1">
                  <c:v>246980</c:v>
                </c:pt>
                <c:pt idx="2">
                  <c:v>231039</c:v>
                </c:pt>
                <c:pt idx="3">
                  <c:v>218038</c:v>
                </c:pt>
                <c:pt idx="4">
                  <c:v>214328</c:v>
                </c:pt>
                <c:pt idx="5">
                  <c:v>215874</c:v>
                </c:pt>
                <c:pt idx="6">
                  <c:v>210380</c:v>
                </c:pt>
                <c:pt idx="7">
                  <c:v>199968</c:v>
                </c:pt>
                <c:pt idx="8">
                  <c:v>190443</c:v>
                </c:pt>
                <c:pt idx="9">
                  <c:v>178633</c:v>
                </c:pt>
                <c:pt idx="10">
                  <c:v>167904</c:v>
                </c:pt>
                <c:pt idx="11">
                  <c:v>155588</c:v>
                </c:pt>
                <c:pt idx="12">
                  <c:v>147885</c:v>
                </c:pt>
                <c:pt idx="13">
                  <c:v>129948</c:v>
                </c:pt>
                <c:pt idx="14">
                  <c:v>124514</c:v>
                </c:pt>
                <c:pt idx="15">
                  <c:v>120513</c:v>
                </c:pt>
                <c:pt idx="16">
                  <c:v>137217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A3-4677-A40F-D01CC9617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284224"/>
        <c:axId val="686290944"/>
      </c:areaChart>
      <c:catAx>
        <c:axId val="68628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6290944"/>
        <c:crosses val="autoZero"/>
        <c:auto val="1"/>
        <c:lblAlgn val="ctr"/>
        <c:lblOffset val="100"/>
        <c:noMultiLvlLbl val="0"/>
      </c:catAx>
      <c:valAx>
        <c:axId val="68629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6284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わが社　営業費用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費用!$B$13</c:f>
              <c:strCache>
                <c:ptCount val="1"/>
                <c:pt idx="0">
                  <c:v>人件費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費用!$C$12:$T$12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費用!$C$13:$T$13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A-4DA8-80C6-1CE6CC951FCD}"/>
            </c:ext>
          </c:extLst>
        </c:ser>
        <c:ser>
          <c:idx val="1"/>
          <c:order val="1"/>
          <c:tx>
            <c:strRef>
              <c:f>費用!$B$14</c:f>
              <c:strCache>
                <c:ptCount val="1"/>
                <c:pt idx="0">
                  <c:v>用紙費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費用!$C$12:$T$12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費用!$C$14:$T$14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AA-4DA8-80C6-1CE6CC951FCD}"/>
            </c:ext>
          </c:extLst>
        </c:ser>
        <c:ser>
          <c:idx val="2"/>
          <c:order val="2"/>
          <c:tx>
            <c:strRef>
              <c:f>費用!$B$15</c:f>
              <c:strCache>
                <c:ptCount val="1"/>
                <c:pt idx="0">
                  <c:v>減価償却費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費用!$C$12:$T$12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費用!$C$15:$T$15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AA-4DA8-80C6-1CE6CC951FCD}"/>
            </c:ext>
          </c:extLst>
        </c:ser>
        <c:ser>
          <c:idx val="3"/>
          <c:order val="3"/>
          <c:tx>
            <c:strRef>
              <c:f>費用!$B$16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費用!$C$12:$T$12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費用!$C$16:$T$16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AA-4DA8-80C6-1CE6CC95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070623"/>
        <c:axId val="366071103"/>
      </c:areaChart>
      <c:catAx>
        <c:axId val="366070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071103"/>
        <c:crosses val="autoZero"/>
        <c:auto val="1"/>
        <c:lblAlgn val="ctr"/>
        <c:lblOffset val="100"/>
        <c:noMultiLvlLbl val="0"/>
      </c:catAx>
      <c:valAx>
        <c:axId val="366071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0706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わが社　人件費と用紙費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費用!$B$13</c:f>
              <c:strCache>
                <c:ptCount val="1"/>
                <c:pt idx="0">
                  <c:v>人件費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費用!$C$12:$T$12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費用!$C$13:$T$13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9-48FF-A88B-695A89AA19FE}"/>
            </c:ext>
          </c:extLst>
        </c:ser>
        <c:ser>
          <c:idx val="1"/>
          <c:order val="1"/>
          <c:tx>
            <c:strRef>
              <c:f>費用!$B$14</c:f>
              <c:strCache>
                <c:ptCount val="1"/>
                <c:pt idx="0">
                  <c:v>用紙費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費用!$C$12:$T$12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費用!$C$14:$T$14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9-48FF-A88B-695A89AA1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928272"/>
        <c:axId val="681929232"/>
      </c:areaChart>
      <c:catAx>
        <c:axId val="68192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929232"/>
        <c:crosses val="autoZero"/>
        <c:auto val="1"/>
        <c:lblAlgn val="ctr"/>
        <c:lblOffset val="100"/>
        <c:noMultiLvlLbl val="0"/>
      </c:catAx>
      <c:valAx>
        <c:axId val="68192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928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わが社　人件費と減価償却費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費用!$B$13</c:f>
              <c:strCache>
                <c:ptCount val="1"/>
                <c:pt idx="0">
                  <c:v>人件費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費用!$C$12:$T$12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費用!$C$13:$T$13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6-4BAE-8C06-09B8E283B88A}"/>
            </c:ext>
          </c:extLst>
        </c:ser>
        <c:ser>
          <c:idx val="1"/>
          <c:order val="1"/>
          <c:tx>
            <c:strRef>
              <c:f>費用!$B$15</c:f>
              <c:strCache>
                <c:ptCount val="1"/>
                <c:pt idx="0">
                  <c:v>減価償却費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費用!$C$12:$T$12</c:f>
              <c:strCache>
                <c:ptCount val="18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  <c:pt idx="16">
                  <c:v>2023年</c:v>
                </c:pt>
                <c:pt idx="17">
                  <c:v>2024年</c:v>
                </c:pt>
              </c:strCache>
            </c:strRef>
          </c:cat>
          <c:val>
            <c:numRef>
              <c:f>費用!$C$15:$T$15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6-4BAE-8C06-09B8E283B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588416"/>
        <c:axId val="703588896"/>
      </c:areaChart>
      <c:catAx>
        <c:axId val="70358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3588896"/>
        <c:crosses val="autoZero"/>
        <c:auto val="1"/>
        <c:lblAlgn val="ctr"/>
        <c:lblOffset val="100"/>
        <c:noMultiLvlLbl val="0"/>
      </c:catAx>
      <c:valAx>
        <c:axId val="70358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3588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41803</xdr:colOff>
      <xdr:row>23</xdr:row>
      <xdr:rowOff>98425</xdr:rowOff>
    </xdr:from>
    <xdr:to>
      <xdr:col>19</xdr:col>
      <xdr:colOff>132291</xdr:colOff>
      <xdr:row>54</xdr:row>
      <xdr:rowOff>79375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D1F1F8-3843-4916-AF78-A8472E244F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100012</xdr:colOff>
      <xdr:row>23</xdr:row>
      <xdr:rowOff>75669</xdr:rowOff>
    </xdr:from>
    <xdr:to>
      <xdr:col>9</xdr:col>
      <xdr:colOff>571500</xdr:colOff>
      <xdr:row>50</xdr:row>
      <xdr:rowOff>70908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81162E2-881B-48BD-8FDC-14331C42A5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214311</xdr:colOff>
      <xdr:row>9</xdr:row>
      <xdr:rowOff>128586</xdr:rowOff>
    </xdr:from>
    <xdr:to>
      <xdr:col>8</xdr:col>
      <xdr:colOff>314324</xdr:colOff>
      <xdr:row>32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618D426-F4A8-461E-AA86-C6E2720C90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885825</xdr:colOff>
      <xdr:row>10</xdr:row>
      <xdr:rowOff>47626</xdr:rowOff>
    </xdr:from>
    <xdr:to>
      <xdr:col>15</xdr:col>
      <xdr:colOff>166687</xdr:colOff>
      <xdr:row>32</xdr:row>
      <xdr:rowOff>9526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1D37B8F-7D6C-2CD5-80D4-7793502A5B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471487</xdr:colOff>
      <xdr:row>42</xdr:row>
      <xdr:rowOff>95249</xdr:rowOff>
    </xdr:from>
    <xdr:to>
      <xdr:col>6</xdr:col>
      <xdr:colOff>885825</xdr:colOff>
      <xdr:row>68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1DA8029-CE35-B15C-C6FA-DB03A43B20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938212</xdr:colOff>
      <xdr:row>42</xdr:row>
      <xdr:rowOff>114300</xdr:rowOff>
    </xdr:from>
    <xdr:to>
      <xdr:col>12</xdr:col>
      <xdr:colOff>495300</xdr:colOff>
      <xdr:row>68</xdr:row>
      <xdr:rowOff>66676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16F68C5-58AD-0BD7-3819-061F088F6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385762</xdr:colOff>
      <xdr:row>16</xdr:row>
      <xdr:rowOff>142875</xdr:rowOff>
    </xdr:from>
    <xdr:to>
      <xdr:col>6</xdr:col>
      <xdr:colOff>800100</xdr:colOff>
      <xdr:row>41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E6456C8-8960-F125-AC2B-DCEF643A6C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995361</xdr:colOff>
      <xdr:row>16</xdr:row>
      <xdr:rowOff>171449</xdr:rowOff>
    </xdr:from>
    <xdr:to>
      <xdr:col>12</xdr:col>
      <xdr:colOff>561974</xdr:colOff>
      <xdr:row>40</xdr:row>
      <xdr:rowOff>123824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07A32B4-9016-7BD7-B195-4BDF631C70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700086</xdr:colOff>
      <xdr:row>16</xdr:row>
      <xdr:rowOff>152400</xdr:rowOff>
    </xdr:from>
    <xdr:to>
      <xdr:col>19</xdr:col>
      <xdr:colOff>285749</xdr:colOff>
      <xdr:row>40</xdr:row>
      <xdr:rowOff>95250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AA0FDE59-5763-C7DF-146F-15930208A7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338137</xdr:colOff>
      <xdr:row>11</xdr:row>
      <xdr:rowOff>100012</xdr:rowOff>
    </xdr:from>
    <xdr:to>
      <xdr:col>18</xdr:col>
      <xdr:colOff>314325</xdr:colOff>
      <xdr:row>36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667E8C-897B-4666-AE26-50A17370CF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71436</xdr:colOff>
      <xdr:row>11</xdr:row>
      <xdr:rowOff>100012</xdr:rowOff>
    </xdr:from>
    <xdr:to>
      <xdr:col>9</xdr:col>
      <xdr:colOff>209549</xdr:colOff>
      <xdr:row>36</xdr:row>
      <xdr:rowOff>57150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A7896D0-D027-46A7-BD85-AF42550779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7</xdr:row>
      <xdr:rowOff>147637</xdr:rowOff>
    </xdr:from>
    <xdr:to>
      <xdr:col>9</xdr:col>
      <xdr:colOff>366712</xdr:colOff>
      <xdr:row>30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1B0B34F-066A-4DE1-979F-BBF91A005B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485774</xdr:colOff>
      <xdr:row>7</xdr:row>
      <xdr:rowOff>166686</xdr:rowOff>
    </xdr:from>
    <xdr:to>
      <xdr:col>20</xdr:col>
      <xdr:colOff>38100</xdr:colOff>
      <xdr:row>33</xdr:row>
      <xdr:rowOff>38099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30B9F71-24F3-FE1E-2028-49D486617E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</xdr:colOff>
      <xdr:row>11</xdr:row>
      <xdr:rowOff>90487</xdr:rowOff>
    </xdr:from>
    <xdr:to>
      <xdr:col>9</xdr:col>
      <xdr:colOff>590550</xdr:colOff>
      <xdr:row>32</xdr:row>
      <xdr:rowOff>66675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BADBE9-9348-41A7-AAEA-07A86E432A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685799</xdr:colOff>
      <xdr:row>11</xdr:row>
      <xdr:rowOff>128586</xdr:rowOff>
    </xdr:from>
    <xdr:to>
      <xdr:col>17</xdr:col>
      <xdr:colOff>523874</xdr:colOff>
      <xdr:row>32</xdr:row>
      <xdr:rowOff>95249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F677089-31B4-4593-92B7-D2867EEC7A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357186</xdr:colOff>
      <xdr:row>10</xdr:row>
      <xdr:rowOff>85724</xdr:rowOff>
    </xdr:from>
    <xdr:to>
      <xdr:col>8</xdr:col>
      <xdr:colOff>257175</xdr:colOff>
      <xdr:row>35</xdr:row>
      <xdr:rowOff>38100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2AEB4DD-9C11-2BDB-E451-2F73BD308F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395286</xdr:colOff>
      <xdr:row>10</xdr:row>
      <xdr:rowOff>85724</xdr:rowOff>
    </xdr:from>
    <xdr:to>
      <xdr:col>18</xdr:col>
      <xdr:colOff>190499</xdr:colOff>
      <xdr:row>35</xdr:row>
      <xdr:rowOff>57149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85932A9-08AB-A8BD-3730-82A1E3877C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5</xdr:row>
      <xdr:rowOff>1</xdr:rowOff>
    </xdr:from>
    <xdr:to>
      <xdr:col>9</xdr:col>
      <xdr:colOff>352424</xdr:colOff>
      <xdr:row>29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37F8C5-840B-4287-9202-16B19D884C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13</xdr:row>
      <xdr:rowOff>1</xdr:rowOff>
    </xdr:from>
    <xdr:to>
      <xdr:col>9</xdr:col>
      <xdr:colOff>333374</xdr:colOff>
      <xdr:row>37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75AEE2-849F-4673-8329-C2C47E78D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466725</xdr:colOff>
      <xdr:row>13</xdr:row>
      <xdr:rowOff>14287</xdr:rowOff>
    </xdr:from>
    <xdr:to>
      <xdr:col>19</xdr:col>
      <xdr:colOff>257175</xdr:colOff>
      <xdr:row>37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CFA114B-6268-68BA-E5F0-D74AD2139E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38</xdr:row>
      <xdr:rowOff>119061</xdr:rowOff>
    </xdr:from>
    <xdr:to>
      <xdr:col>9</xdr:col>
      <xdr:colOff>361950</xdr:colOff>
      <xdr:row>64</xdr:row>
      <xdr:rowOff>95250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3511CAD-5D2B-80EE-85F4-4B13C29468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38EE0-1C06-4E2C-9FC9-63A47AA52AF3}">
  <dimension ref="A1:S84"/>
  <sheetViews>
    <sheetView showGridLines="0" workbookViewId="0">
      <pane xSplit="1" ySplit="3" topLeftCell="B52" activePane="bottomRight" state="frozen"/>
      <selection pane="topRight" activeCell="B1" sqref="B1"/>
      <selection pane="bottomLeft" activeCell="A4" sqref="A4"/>
      <selection pane="bottomRight" activeCell="A70" sqref="A70"/>
    </sheetView>
  </sheetViews>
  <sheetFormatPr defaultRowHeight="13.5" x14ac:dyDescent="0.15"/>
  <cols>
    <col min="1" max="1" width="19.75" customWidth="1"/>
    <col min="2" max="11" width="9.875" bestFit="1" customWidth="1"/>
    <col min="12" max="19" width="9.875" customWidth="1"/>
  </cols>
  <sheetData>
    <row r="1" spans="1:19" x14ac:dyDescent="0.15">
      <c r="A1" t="s">
        <v>95</v>
      </c>
      <c r="D1" t="s">
        <v>78</v>
      </c>
      <c r="F1" t="s">
        <v>94</v>
      </c>
    </row>
    <row r="3" spans="1:19" x14ac:dyDescent="0.1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76</v>
      </c>
      <c r="M3" s="2" t="s">
        <v>92</v>
      </c>
      <c r="N3" s="2" t="s">
        <v>93</v>
      </c>
      <c r="O3" s="2" t="s">
        <v>98</v>
      </c>
      <c r="P3" s="2" t="s">
        <v>99</v>
      </c>
      <c r="Q3" s="2" t="s">
        <v>100</v>
      </c>
      <c r="R3" s="2" t="s">
        <v>104</v>
      </c>
      <c r="S3" s="2" t="s">
        <v>105</v>
      </c>
    </row>
    <row r="4" spans="1:19" x14ac:dyDescent="0.15">
      <c r="A4" t="s">
        <v>10</v>
      </c>
    </row>
    <row r="5" spans="1:19" x14ac:dyDescent="0.15">
      <c r="A5" s="3" t="s">
        <v>11</v>
      </c>
      <c r="B5" s="4">
        <v>585401</v>
      </c>
      <c r="C5" s="4">
        <v>565571</v>
      </c>
      <c r="D5" s="4">
        <v>566372</v>
      </c>
      <c r="E5" s="4">
        <v>595575</v>
      </c>
      <c r="F5" s="4">
        <v>662033</v>
      </c>
      <c r="G5" s="4">
        <v>653962</v>
      </c>
      <c r="H5" s="4">
        <v>653444</v>
      </c>
      <c r="I5" s="4">
        <v>667438</v>
      </c>
      <c r="J5" s="4">
        <v>684157</v>
      </c>
      <c r="K5" s="4">
        <v>687247</v>
      </c>
      <c r="L5" s="4">
        <v>695032</v>
      </c>
      <c r="M5" s="4">
        <v>676398</v>
      </c>
      <c r="N5" s="4">
        <v>638328</v>
      </c>
      <c r="O5" s="4">
        <v>617901</v>
      </c>
      <c r="P5" s="4">
        <v>566497</v>
      </c>
      <c r="Q5" s="4">
        <v>579212</v>
      </c>
      <c r="R5" s="4">
        <v>546918</v>
      </c>
      <c r="S5" s="4"/>
    </row>
    <row r="6" spans="1:19" x14ac:dyDescent="0.15">
      <c r="A6" s="3" t="s">
        <v>12</v>
      </c>
      <c r="B6" s="4">
        <v>248415</v>
      </c>
      <c r="C6" s="4">
        <v>234486</v>
      </c>
      <c r="D6" s="4">
        <v>260472</v>
      </c>
      <c r="E6" s="4">
        <v>263701</v>
      </c>
      <c r="F6" s="4">
        <v>278414</v>
      </c>
      <c r="G6" s="4">
        <v>259127</v>
      </c>
      <c r="H6" s="4">
        <v>290923</v>
      </c>
      <c r="I6" s="4">
        <v>273425</v>
      </c>
      <c r="J6" s="4">
        <v>342887</v>
      </c>
      <c r="K6" s="4">
        <v>376081</v>
      </c>
      <c r="L6" s="4">
        <v>359214</v>
      </c>
      <c r="M6" s="4">
        <v>324153</v>
      </c>
      <c r="N6" s="4">
        <v>326034</v>
      </c>
      <c r="O6" s="4">
        <v>340627</v>
      </c>
      <c r="P6" s="4">
        <v>336239</v>
      </c>
      <c r="Q6" s="4">
        <v>323808</v>
      </c>
      <c r="R6" s="4">
        <v>296551</v>
      </c>
      <c r="S6" s="4"/>
    </row>
    <row r="7" spans="1:19" x14ac:dyDescent="0.15">
      <c r="A7" s="3" t="s">
        <v>13</v>
      </c>
      <c r="B7" s="4">
        <v>17244</v>
      </c>
      <c r="C7" s="4">
        <v>11195</v>
      </c>
      <c r="D7" s="4">
        <v>6142</v>
      </c>
      <c r="E7" s="4">
        <v>5431</v>
      </c>
      <c r="F7" s="4">
        <v>5033</v>
      </c>
      <c r="G7" s="4">
        <v>5311</v>
      </c>
      <c r="H7" s="4">
        <v>4804</v>
      </c>
      <c r="I7" s="4">
        <v>4568</v>
      </c>
      <c r="J7" s="4">
        <v>4133</v>
      </c>
      <c r="K7" s="4">
        <v>4192</v>
      </c>
      <c r="L7" s="4">
        <v>3232</v>
      </c>
      <c r="M7" s="4">
        <v>3017</v>
      </c>
      <c r="N7" s="4">
        <v>2669</v>
      </c>
      <c r="O7" s="4">
        <v>2614</v>
      </c>
      <c r="P7" s="4">
        <v>2675</v>
      </c>
      <c r="Q7" s="4">
        <v>2435</v>
      </c>
      <c r="R7" s="4">
        <v>2231</v>
      </c>
      <c r="S7" s="4"/>
    </row>
    <row r="8" spans="1:19" x14ac:dyDescent="0.15">
      <c r="A8" s="3" t="s">
        <v>14</v>
      </c>
      <c r="B8" s="4">
        <v>127751</v>
      </c>
      <c r="C8" s="4">
        <v>110818</v>
      </c>
      <c r="D8" s="4">
        <v>105348</v>
      </c>
      <c r="E8" s="4">
        <v>94509</v>
      </c>
      <c r="F8" s="4">
        <v>99973</v>
      </c>
      <c r="G8" s="4">
        <v>101765</v>
      </c>
      <c r="H8" s="4">
        <v>97598</v>
      </c>
      <c r="I8" s="4">
        <v>95163</v>
      </c>
      <c r="J8" s="4">
        <v>92096</v>
      </c>
      <c r="K8" s="4">
        <v>92827</v>
      </c>
      <c r="L8" s="4">
        <v>86321</v>
      </c>
      <c r="M8" s="4">
        <v>87737</v>
      </c>
      <c r="N8" s="4">
        <v>77099</v>
      </c>
      <c r="O8" s="4">
        <v>73605</v>
      </c>
      <c r="P8" s="4">
        <v>74658</v>
      </c>
      <c r="Q8" s="4">
        <v>78296</v>
      </c>
      <c r="R8" s="4">
        <v>78387</v>
      </c>
      <c r="S8" s="4"/>
    </row>
    <row r="9" spans="1:19" x14ac:dyDescent="0.15">
      <c r="A9" s="3" t="s">
        <v>15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1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"/>
      <c r="S10" s="1"/>
    </row>
    <row r="11" spans="1:19" x14ac:dyDescent="0.15">
      <c r="A11" s="3" t="s">
        <v>16</v>
      </c>
      <c r="B11" s="4">
        <v>1598044</v>
      </c>
      <c r="C11" s="4">
        <v>1585562</v>
      </c>
      <c r="D11" s="4">
        <v>1598603</v>
      </c>
      <c r="E11" s="4">
        <v>1589226</v>
      </c>
      <c r="F11" s="4">
        <v>1518837</v>
      </c>
      <c r="G11" s="4">
        <v>1529220</v>
      </c>
      <c r="H11" s="4">
        <v>1567863</v>
      </c>
      <c r="I11" s="4">
        <v>1552642</v>
      </c>
      <c r="J11" s="4">
        <v>1721316</v>
      </c>
      <c r="K11" s="4">
        <v>1753582</v>
      </c>
      <c r="L11" s="4">
        <v>1772796</v>
      </c>
      <c r="M11" s="4">
        <v>1803345</v>
      </c>
      <c r="N11" s="4">
        <v>1821239</v>
      </c>
      <c r="O11" s="4">
        <v>1805029</v>
      </c>
      <c r="P11" s="4">
        <v>1867287</v>
      </c>
      <c r="Q11" s="4">
        <v>1866072</v>
      </c>
      <c r="R11" s="4">
        <v>1929595</v>
      </c>
      <c r="S11" s="4"/>
    </row>
    <row r="12" spans="1:19" x14ac:dyDescent="0.15">
      <c r="A12" s="3" t="s">
        <v>17</v>
      </c>
      <c r="B12" s="4">
        <v>984025</v>
      </c>
      <c r="C12" s="4">
        <v>975820</v>
      </c>
      <c r="D12" s="4">
        <v>960956</v>
      </c>
      <c r="E12" s="4">
        <v>962518</v>
      </c>
      <c r="F12" s="4">
        <v>954490</v>
      </c>
      <c r="G12" s="4">
        <v>953104</v>
      </c>
      <c r="H12" s="4">
        <v>960380</v>
      </c>
      <c r="I12" s="4">
        <v>928680</v>
      </c>
      <c r="J12" s="4">
        <v>932762</v>
      </c>
      <c r="K12" s="4">
        <v>965047</v>
      </c>
      <c r="L12" s="4">
        <v>971529</v>
      </c>
      <c r="M12" s="4">
        <v>987002</v>
      </c>
      <c r="N12" s="4">
        <v>1025963</v>
      </c>
      <c r="O12" s="4">
        <v>1010337</v>
      </c>
      <c r="P12" s="4">
        <v>1013294</v>
      </c>
      <c r="Q12" s="4">
        <v>1020886</v>
      </c>
      <c r="R12" s="4">
        <v>1029023</v>
      </c>
      <c r="S12" s="4"/>
    </row>
    <row r="13" spans="1:19" x14ac:dyDescent="0.15">
      <c r="A13" s="3" t="s">
        <v>18</v>
      </c>
      <c r="B13" s="4">
        <v>578098</v>
      </c>
      <c r="C13" s="4">
        <v>568148</v>
      </c>
      <c r="D13" s="4">
        <v>588576</v>
      </c>
      <c r="E13" s="4">
        <v>583217</v>
      </c>
      <c r="F13" s="4">
        <v>526106</v>
      </c>
      <c r="G13" s="4">
        <v>538191</v>
      </c>
      <c r="H13" s="4">
        <v>565965</v>
      </c>
      <c r="I13" s="4">
        <v>580399</v>
      </c>
      <c r="J13" s="4">
        <v>746259</v>
      </c>
      <c r="K13" s="4">
        <v>746869</v>
      </c>
      <c r="L13" s="4">
        <v>760476</v>
      </c>
      <c r="M13" s="4">
        <v>775775</v>
      </c>
      <c r="N13" s="4">
        <v>751421</v>
      </c>
      <c r="O13" s="4">
        <v>748012</v>
      </c>
      <c r="P13" s="4">
        <v>804653</v>
      </c>
      <c r="Q13" s="4">
        <v>798682</v>
      </c>
      <c r="R13" s="4">
        <v>846714</v>
      </c>
      <c r="S13" s="4"/>
    </row>
    <row r="14" spans="1:19" x14ac:dyDescent="0.1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"/>
      <c r="S14" s="1"/>
    </row>
    <row r="15" spans="1:19" x14ac:dyDescent="0.15">
      <c r="A15" s="3" t="s">
        <v>19</v>
      </c>
      <c r="B15" s="4">
        <v>2183627</v>
      </c>
      <c r="C15" s="4">
        <v>2151368</v>
      </c>
      <c r="D15" s="4">
        <v>2165165</v>
      </c>
      <c r="E15" s="4">
        <v>2184932</v>
      </c>
      <c r="F15" s="4">
        <v>2180968</v>
      </c>
      <c r="G15" s="4">
        <v>2183256</v>
      </c>
      <c r="H15" s="4">
        <v>2221366</v>
      </c>
      <c r="I15" s="4">
        <v>2220131</v>
      </c>
      <c r="J15" s="4">
        <v>2405542</v>
      </c>
      <c r="K15" s="4">
        <v>2440875</v>
      </c>
      <c r="L15" s="4">
        <v>2467859</v>
      </c>
      <c r="M15" s="4">
        <v>2479794</v>
      </c>
      <c r="N15" s="4">
        <v>2459615</v>
      </c>
      <c r="O15" s="4">
        <v>2422980</v>
      </c>
      <c r="P15" s="4">
        <v>2434297</v>
      </c>
      <c r="Q15" s="4">
        <v>2445356</v>
      </c>
      <c r="R15" s="4">
        <v>2476570</v>
      </c>
      <c r="S15" s="4"/>
    </row>
    <row r="16" spans="1:19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R16" s="1"/>
      <c r="S16" s="1"/>
    </row>
    <row r="17" spans="1:19" x14ac:dyDescent="0.1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R17" s="1"/>
      <c r="S17" s="1"/>
    </row>
    <row r="18" spans="1:19" x14ac:dyDescent="0.15">
      <c r="A18" s="3" t="s">
        <v>21</v>
      </c>
      <c r="B18" s="4">
        <v>480745</v>
      </c>
      <c r="C18" s="4">
        <v>439773</v>
      </c>
      <c r="D18" s="4">
        <v>445473</v>
      </c>
      <c r="E18" s="4">
        <v>456593</v>
      </c>
      <c r="F18" s="4">
        <v>453450</v>
      </c>
      <c r="G18" s="4">
        <v>435759</v>
      </c>
      <c r="H18" s="4">
        <v>437420</v>
      </c>
      <c r="I18" s="4">
        <v>402891</v>
      </c>
      <c r="J18" s="4">
        <v>554817</v>
      </c>
      <c r="K18" s="4">
        <v>436973</v>
      </c>
      <c r="L18" s="4">
        <v>426370</v>
      </c>
      <c r="M18" s="4">
        <v>438607</v>
      </c>
      <c r="N18" s="4">
        <v>425861</v>
      </c>
      <c r="O18" s="4">
        <v>408893</v>
      </c>
      <c r="P18" s="4">
        <v>385969</v>
      </c>
      <c r="Q18" s="4">
        <v>384460</v>
      </c>
      <c r="R18" s="4">
        <v>383495</v>
      </c>
      <c r="S18" s="4"/>
    </row>
    <row r="19" spans="1:19" x14ac:dyDescent="0.15">
      <c r="A19" s="3" t="s">
        <v>22</v>
      </c>
      <c r="B19" s="4">
        <v>91693</v>
      </c>
      <c r="C19" s="4">
        <v>82863</v>
      </c>
      <c r="D19" s="4">
        <v>106375</v>
      </c>
      <c r="E19" s="4">
        <v>122963</v>
      </c>
      <c r="F19" s="4">
        <v>87491</v>
      </c>
      <c r="G19" s="4">
        <v>78451</v>
      </c>
      <c r="H19" s="4">
        <v>75732</v>
      </c>
      <c r="I19" s="4">
        <v>52571</v>
      </c>
      <c r="J19" s="4">
        <v>193059</v>
      </c>
      <c r="K19" s="4">
        <v>76957</v>
      </c>
      <c r="L19" s="4">
        <v>75358</v>
      </c>
      <c r="M19" s="4">
        <v>74299</v>
      </c>
      <c r="N19" s="4">
        <v>92379</v>
      </c>
      <c r="O19" s="4">
        <v>92914</v>
      </c>
      <c r="P19" s="4">
        <v>93075</v>
      </c>
      <c r="Q19" s="4">
        <v>86363</v>
      </c>
      <c r="R19" s="4">
        <v>101243</v>
      </c>
      <c r="S19" s="4"/>
    </row>
    <row r="20" spans="1:19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"/>
      <c r="S20" s="1"/>
    </row>
    <row r="21" spans="1:19" x14ac:dyDescent="0.15">
      <c r="A21" s="3" t="s">
        <v>23</v>
      </c>
      <c r="B21" s="4">
        <v>144278</v>
      </c>
      <c r="C21" s="4">
        <v>144666</v>
      </c>
      <c r="D21" s="4">
        <v>126056</v>
      </c>
      <c r="E21" s="4">
        <v>114231</v>
      </c>
      <c r="F21" s="4">
        <v>109167</v>
      </c>
      <c r="G21" s="4">
        <v>88095</v>
      </c>
      <c r="H21" s="4">
        <v>79471</v>
      </c>
      <c r="I21" s="4">
        <v>79373</v>
      </c>
      <c r="J21" s="4">
        <v>78024</v>
      </c>
      <c r="K21" s="4">
        <v>198801</v>
      </c>
      <c r="L21" s="4">
        <v>212639</v>
      </c>
      <c r="M21" s="4">
        <v>203214</v>
      </c>
      <c r="N21" s="4">
        <v>195429</v>
      </c>
      <c r="O21" s="4">
        <v>184591</v>
      </c>
      <c r="P21" s="4">
        <v>195789</v>
      </c>
      <c r="Q21" s="4">
        <v>202798</v>
      </c>
      <c r="R21" s="4">
        <v>199183</v>
      </c>
      <c r="S21" s="4"/>
    </row>
    <row r="22" spans="1:19" x14ac:dyDescent="0.15">
      <c r="A22" s="3" t="s">
        <v>24</v>
      </c>
      <c r="B22" s="4">
        <v>17586</v>
      </c>
      <c r="C22" s="4">
        <v>17043</v>
      </c>
      <c r="D22" s="4">
        <v>15999</v>
      </c>
      <c r="E22" s="4">
        <v>8712</v>
      </c>
      <c r="F22" s="4">
        <v>9056</v>
      </c>
      <c r="G22" s="4">
        <v>7495</v>
      </c>
      <c r="H22" s="4">
        <v>2661</v>
      </c>
      <c r="I22" s="4">
        <v>1548</v>
      </c>
      <c r="J22" s="4">
        <v>1535</v>
      </c>
      <c r="K22" s="4">
        <v>907</v>
      </c>
      <c r="L22" s="4">
        <v>264</v>
      </c>
      <c r="M22" s="4">
        <v>122</v>
      </c>
      <c r="N22" s="4">
        <v>0</v>
      </c>
      <c r="O22" s="4">
        <v>579</v>
      </c>
      <c r="P22" s="4">
        <v>837</v>
      </c>
      <c r="Q22" s="4">
        <v>795</v>
      </c>
      <c r="R22" s="4">
        <v>986</v>
      </c>
      <c r="S22" s="4"/>
    </row>
    <row r="23" spans="1:19" x14ac:dyDescent="0.15">
      <c r="A23" s="3" t="s">
        <v>25</v>
      </c>
      <c r="B23" s="4">
        <v>367326</v>
      </c>
      <c r="C23" s="4">
        <v>360556</v>
      </c>
      <c r="D23" s="4">
        <v>371646</v>
      </c>
      <c r="E23" s="4">
        <v>379135</v>
      </c>
      <c r="F23" s="4">
        <v>339537</v>
      </c>
      <c r="G23" s="4">
        <v>338987</v>
      </c>
      <c r="H23" s="4">
        <v>335190</v>
      </c>
      <c r="I23" s="4">
        <v>347644</v>
      </c>
      <c r="J23" s="4">
        <v>360721</v>
      </c>
      <c r="K23" s="4">
        <v>358640</v>
      </c>
      <c r="L23" s="4">
        <v>349900</v>
      </c>
      <c r="M23" s="4">
        <v>337388</v>
      </c>
      <c r="N23" s="4">
        <v>321220</v>
      </c>
      <c r="O23" s="4">
        <v>312456</v>
      </c>
      <c r="P23" s="4">
        <v>290627</v>
      </c>
      <c r="Q23" s="4">
        <v>272814</v>
      </c>
      <c r="R23" s="4">
        <v>254326</v>
      </c>
      <c r="S23" s="4"/>
    </row>
    <row r="24" spans="1:19" x14ac:dyDescent="0.15">
      <c r="A24" s="3" t="s">
        <v>69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x14ac:dyDescent="0.1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"/>
      <c r="S25" s="1"/>
    </row>
    <row r="26" spans="1:19" x14ac:dyDescent="0.15">
      <c r="A26" s="3" t="s">
        <v>26</v>
      </c>
      <c r="B26" s="4">
        <v>850952</v>
      </c>
      <c r="C26" s="4">
        <v>853264</v>
      </c>
      <c r="D26" s="4">
        <v>859050</v>
      </c>
      <c r="E26" s="4">
        <v>875850</v>
      </c>
      <c r="F26" s="4">
        <v>905274</v>
      </c>
      <c r="G26" s="4">
        <v>944225</v>
      </c>
      <c r="H26" s="4">
        <v>988500</v>
      </c>
      <c r="I26" s="4">
        <v>991691</v>
      </c>
      <c r="J26" s="4">
        <v>1016972</v>
      </c>
      <c r="K26" s="4">
        <v>1048429</v>
      </c>
      <c r="L26" s="4">
        <v>1081809</v>
      </c>
      <c r="M26" s="4">
        <v>1109206</v>
      </c>
      <c r="N26" s="4">
        <v>1145411</v>
      </c>
      <c r="O26" s="4">
        <v>1114099</v>
      </c>
      <c r="P26" s="4">
        <v>1151269</v>
      </c>
      <c r="Q26" s="4">
        <v>1174671</v>
      </c>
      <c r="R26" s="4">
        <v>1197904</v>
      </c>
      <c r="S26" s="4"/>
    </row>
    <row r="27" spans="1:19" x14ac:dyDescent="0.15">
      <c r="A27" s="3" t="s">
        <v>27</v>
      </c>
      <c r="B27" s="4">
        <v>1000446</v>
      </c>
      <c r="C27" s="4">
        <v>990771</v>
      </c>
      <c r="D27" s="4">
        <v>980038</v>
      </c>
      <c r="E27" s="4">
        <v>991186</v>
      </c>
      <c r="F27" s="4">
        <v>1032988</v>
      </c>
      <c r="G27" s="4">
        <v>1081702</v>
      </c>
      <c r="H27" s="4">
        <v>1146761</v>
      </c>
      <c r="I27" s="4">
        <v>1178269</v>
      </c>
      <c r="J27" s="4">
        <v>1209878</v>
      </c>
      <c r="K27" s="4">
        <v>1247243</v>
      </c>
      <c r="L27" s="4">
        <v>1281648</v>
      </c>
      <c r="M27" s="4">
        <v>1305704</v>
      </c>
      <c r="N27" s="4">
        <v>1318918</v>
      </c>
      <c r="O27" s="4">
        <v>1308161</v>
      </c>
      <c r="P27" s="4">
        <v>1345137</v>
      </c>
      <c r="Q27" s="4">
        <v>1367444</v>
      </c>
      <c r="R27" s="4">
        <v>1419476</v>
      </c>
      <c r="S27" s="4"/>
    </row>
    <row r="28" spans="1:19" s="7" customFormat="1" x14ac:dyDescent="0.15">
      <c r="A28" s="5" t="s">
        <v>75</v>
      </c>
      <c r="B28" s="6"/>
      <c r="C28" s="6">
        <f>C26-B26</f>
        <v>2312</v>
      </c>
      <c r="D28" s="6">
        <f t="shared" ref="D28:N28" si="0">D26-C26</f>
        <v>5786</v>
      </c>
      <c r="E28" s="6">
        <f t="shared" si="0"/>
        <v>16800</v>
      </c>
      <c r="F28" s="6">
        <f t="shared" si="0"/>
        <v>29424</v>
      </c>
      <c r="G28" s="6">
        <f t="shared" si="0"/>
        <v>38951</v>
      </c>
      <c r="H28" s="6">
        <f t="shared" si="0"/>
        <v>44275</v>
      </c>
      <c r="I28" s="6">
        <f t="shared" si="0"/>
        <v>3191</v>
      </c>
      <c r="J28" s="6">
        <f t="shared" si="0"/>
        <v>25281</v>
      </c>
      <c r="K28" s="6">
        <f t="shared" si="0"/>
        <v>31457</v>
      </c>
      <c r="L28" s="6">
        <f t="shared" si="0"/>
        <v>33380</v>
      </c>
      <c r="M28" s="6">
        <f t="shared" si="0"/>
        <v>27397</v>
      </c>
      <c r="N28" s="6">
        <f t="shared" si="0"/>
        <v>36205</v>
      </c>
      <c r="O28" s="6">
        <f t="shared" ref="O28" si="1">O26-N26</f>
        <v>-31312</v>
      </c>
      <c r="P28" s="6">
        <f t="shared" ref="P28:S28" si="2">P26-O26</f>
        <v>37170</v>
      </c>
      <c r="Q28" s="6">
        <f t="shared" si="2"/>
        <v>23402</v>
      </c>
      <c r="R28" s="6">
        <f t="shared" si="2"/>
        <v>23233</v>
      </c>
      <c r="S28" s="6">
        <f t="shared" si="2"/>
        <v>-1197904</v>
      </c>
    </row>
    <row r="29" spans="1:19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R29" s="1"/>
      <c r="S29" s="1"/>
    </row>
    <row r="30" spans="1:19" x14ac:dyDescent="0.15">
      <c r="A30" t="s">
        <v>82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R30" s="1"/>
      <c r="S30" s="1"/>
    </row>
    <row r="31" spans="1:19" x14ac:dyDescent="0.15">
      <c r="A31" s="3" t="s">
        <v>28</v>
      </c>
      <c r="B31" s="4">
        <v>1810303</v>
      </c>
      <c r="C31" s="4">
        <v>1706282</v>
      </c>
      <c r="D31" s="4">
        <v>1605056</v>
      </c>
      <c r="E31" s="4">
        <v>1563497</v>
      </c>
      <c r="F31" s="4">
        <v>1546841</v>
      </c>
      <c r="G31" s="4">
        <v>1556184</v>
      </c>
      <c r="H31" s="4">
        <v>1535385</v>
      </c>
      <c r="I31" s="4">
        <v>1466773</v>
      </c>
      <c r="J31" s="4">
        <v>1434890</v>
      </c>
      <c r="K31" s="4">
        <v>1419981</v>
      </c>
      <c r="L31" s="4">
        <v>1375690</v>
      </c>
      <c r="M31" s="4">
        <v>1328828</v>
      </c>
      <c r="N31" s="4">
        <v>1294867</v>
      </c>
      <c r="O31" s="4">
        <v>1179272</v>
      </c>
      <c r="P31" s="4">
        <v>1179478</v>
      </c>
      <c r="Q31" s="4">
        <v>1072015</v>
      </c>
      <c r="R31" s="4">
        <v>1050336</v>
      </c>
      <c r="S31" s="4"/>
    </row>
    <row r="32" spans="1:19" x14ac:dyDescent="0.15">
      <c r="A32" s="3" t="s">
        <v>29</v>
      </c>
      <c r="B32" s="4">
        <v>1006600</v>
      </c>
      <c r="C32" s="4">
        <v>998477</v>
      </c>
      <c r="D32" s="4">
        <v>979714</v>
      </c>
      <c r="E32" s="4">
        <v>965940</v>
      </c>
      <c r="F32" s="4">
        <v>950275</v>
      </c>
      <c r="G32" s="4">
        <v>941356</v>
      </c>
      <c r="H32" s="4">
        <v>923225</v>
      </c>
      <c r="I32" s="4">
        <v>876224</v>
      </c>
      <c r="J32" s="4">
        <v>851315</v>
      </c>
      <c r="K32" s="4">
        <v>829822</v>
      </c>
      <c r="L32" s="4">
        <v>805121</v>
      </c>
      <c r="M32" s="4">
        <v>771306</v>
      </c>
      <c r="N32" s="4">
        <v>744687</v>
      </c>
      <c r="O32" s="4">
        <v>702689</v>
      </c>
      <c r="P32" s="4">
        <v>673051</v>
      </c>
      <c r="Q32" s="4">
        <v>548849</v>
      </c>
      <c r="R32" s="4">
        <v>542933</v>
      </c>
      <c r="S32" s="4"/>
    </row>
    <row r="33" spans="1:19" x14ac:dyDescent="0.15">
      <c r="A33" s="3" t="s">
        <v>30</v>
      </c>
      <c r="B33" s="4">
        <v>556083</v>
      </c>
      <c r="C33" s="4">
        <v>471705</v>
      </c>
      <c r="D33" s="4">
        <v>395424</v>
      </c>
      <c r="E33" s="4">
        <v>372377</v>
      </c>
      <c r="F33" s="4">
        <v>364420</v>
      </c>
      <c r="G33" s="4">
        <v>369991</v>
      </c>
      <c r="H33" s="4">
        <v>366856</v>
      </c>
      <c r="I33" s="4">
        <v>345812</v>
      </c>
      <c r="J33" s="4">
        <v>327690</v>
      </c>
      <c r="K33" s="4">
        <v>311825</v>
      </c>
      <c r="L33" s="4">
        <v>289720</v>
      </c>
      <c r="M33" s="4">
        <v>268192</v>
      </c>
      <c r="N33" s="4">
        <v>248906</v>
      </c>
      <c r="O33" s="4">
        <v>201907</v>
      </c>
      <c r="P33" s="4">
        <v>212063</v>
      </c>
      <c r="Q33" s="4">
        <v>204104</v>
      </c>
      <c r="R33" s="4">
        <v>191562</v>
      </c>
      <c r="S33" s="4"/>
    </row>
    <row r="34" spans="1:19" x14ac:dyDescent="0.15">
      <c r="A34" s="3" t="s">
        <v>31</v>
      </c>
      <c r="B34" s="4">
        <v>247620</v>
      </c>
      <c r="C34" s="4">
        <v>236100</v>
      </c>
      <c r="D34" s="4">
        <v>229918</v>
      </c>
      <c r="E34" s="4">
        <v>225188</v>
      </c>
      <c r="F34" s="4">
        <v>232146</v>
      </c>
      <c r="G34" s="4">
        <v>244839</v>
      </c>
      <c r="H34" s="4">
        <v>245295</v>
      </c>
      <c r="I34" s="4">
        <v>244753</v>
      </c>
      <c r="J34" s="4">
        <v>255864</v>
      </c>
      <c r="K34" s="4">
        <v>278355</v>
      </c>
      <c r="L34" s="4">
        <v>280851</v>
      </c>
      <c r="M34" s="4">
        <v>289329</v>
      </c>
      <c r="N34" s="4">
        <v>301286</v>
      </c>
      <c r="O34" s="4">
        <v>274672</v>
      </c>
      <c r="P34" s="4">
        <v>294376</v>
      </c>
      <c r="Q34" s="4">
        <v>319082</v>
      </c>
      <c r="R34" s="4">
        <v>315817</v>
      </c>
      <c r="S34" s="4"/>
    </row>
    <row r="35" spans="1:19" x14ac:dyDescent="0.15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"/>
      <c r="S35" s="1"/>
    </row>
    <row r="36" spans="1:19" x14ac:dyDescent="0.15">
      <c r="A36" s="3" t="s">
        <v>32</v>
      </c>
      <c r="B36" s="4">
        <v>1743077</v>
      </c>
      <c r="C36" s="4">
        <v>1698889</v>
      </c>
      <c r="D36" s="4">
        <v>1599627</v>
      </c>
      <c r="E36" s="4">
        <v>1523266</v>
      </c>
      <c r="F36" s="4">
        <v>1497586</v>
      </c>
      <c r="G36" s="4">
        <v>1490747</v>
      </c>
      <c r="H36" s="4">
        <v>1472958</v>
      </c>
      <c r="I36" s="4">
        <v>1413034</v>
      </c>
      <c r="J36" s="4">
        <v>1381355</v>
      </c>
      <c r="K36" s="4">
        <v>1382780</v>
      </c>
      <c r="L36" s="4">
        <v>1338113</v>
      </c>
      <c r="M36" s="4">
        <v>1293724</v>
      </c>
      <c r="N36" s="4">
        <v>1268736</v>
      </c>
      <c r="O36" s="4">
        <v>1171625</v>
      </c>
      <c r="P36" s="4">
        <v>1135590</v>
      </c>
      <c r="Q36" s="4">
        <v>1048876</v>
      </c>
      <c r="R36" s="4">
        <v>1036618</v>
      </c>
      <c r="S36" s="4"/>
    </row>
    <row r="37" spans="1:19" x14ac:dyDescent="0.15">
      <c r="A37" s="3" t="s">
        <v>33</v>
      </c>
      <c r="B37" s="4">
        <v>447966</v>
      </c>
      <c r="C37" s="4">
        <v>437364</v>
      </c>
      <c r="D37" s="4">
        <v>419159</v>
      </c>
      <c r="E37" s="4">
        <v>395373</v>
      </c>
      <c r="F37" s="4">
        <v>390278</v>
      </c>
      <c r="G37" s="4">
        <v>380869</v>
      </c>
      <c r="H37" s="4">
        <v>373931</v>
      </c>
      <c r="I37" s="4">
        <v>358317</v>
      </c>
      <c r="J37" s="4">
        <v>355518</v>
      </c>
      <c r="K37" s="4">
        <v>357712</v>
      </c>
      <c r="L37" s="4">
        <v>343479</v>
      </c>
      <c r="M37" s="4">
        <v>337604</v>
      </c>
      <c r="N37" s="4">
        <v>331520</v>
      </c>
      <c r="O37" s="4">
        <v>316380</v>
      </c>
      <c r="P37" s="4">
        <v>301048</v>
      </c>
      <c r="Q37" s="4">
        <v>298495</v>
      </c>
      <c r="R37" s="4">
        <v>284313</v>
      </c>
      <c r="S37" s="4"/>
    </row>
    <row r="38" spans="1:19" x14ac:dyDescent="0.15">
      <c r="A38" s="3" t="s">
        <v>101</v>
      </c>
      <c r="B38" s="4">
        <v>250264</v>
      </c>
      <c r="C38" s="4">
        <v>246980</v>
      </c>
      <c r="D38" s="4">
        <v>231039</v>
      </c>
      <c r="E38" s="4">
        <v>218038</v>
      </c>
      <c r="F38" s="4">
        <v>214328</v>
      </c>
      <c r="G38" s="4">
        <v>215874</v>
      </c>
      <c r="H38" s="4">
        <v>210380</v>
      </c>
      <c r="I38" s="4">
        <v>199968</v>
      </c>
      <c r="J38" s="4">
        <v>190443</v>
      </c>
      <c r="K38" s="4">
        <v>178633</v>
      </c>
      <c r="L38" s="4">
        <v>167904</v>
      </c>
      <c r="M38" s="4">
        <v>155588</v>
      </c>
      <c r="N38" s="4">
        <v>147885</v>
      </c>
      <c r="O38" s="4">
        <v>129948</v>
      </c>
      <c r="P38" s="4">
        <v>124514</v>
      </c>
      <c r="Q38" s="4">
        <v>120513</v>
      </c>
      <c r="R38" s="4">
        <v>137217</v>
      </c>
      <c r="S38" s="4"/>
    </row>
    <row r="39" spans="1:19" x14ac:dyDescent="0.1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1"/>
      <c r="S39" s="1"/>
    </row>
    <row r="40" spans="1:19" x14ac:dyDescent="0.15">
      <c r="A40" s="3" t="s">
        <v>34</v>
      </c>
      <c r="B40" s="4">
        <v>67226</v>
      </c>
      <c r="C40" s="4">
        <v>7393</v>
      </c>
      <c r="D40" s="4">
        <v>5429</v>
      </c>
      <c r="E40" s="4">
        <v>40230</v>
      </c>
      <c r="F40" s="4">
        <v>49254</v>
      </c>
      <c r="G40" s="4">
        <v>65437</v>
      </c>
      <c r="H40" s="4">
        <v>62427</v>
      </c>
      <c r="I40" s="4">
        <v>53739</v>
      </c>
      <c r="J40" s="4">
        <v>53535</v>
      </c>
      <c r="K40" s="4">
        <v>37201</v>
      </c>
      <c r="L40" s="4">
        <v>37576</v>
      </c>
      <c r="M40" s="4">
        <v>35104</v>
      </c>
      <c r="N40" s="4">
        <v>26131</v>
      </c>
      <c r="O40" s="4">
        <v>7647</v>
      </c>
      <c r="P40" s="4">
        <v>43889</v>
      </c>
      <c r="Q40" s="4">
        <v>23139</v>
      </c>
      <c r="R40" s="4">
        <v>13718</v>
      </c>
      <c r="S40" s="4"/>
    </row>
    <row r="41" spans="1:19" x14ac:dyDescent="0.15">
      <c r="A41" s="3" t="s">
        <v>35</v>
      </c>
      <c r="B41" s="4">
        <v>78343</v>
      </c>
      <c r="C41" s="4">
        <v>16193</v>
      </c>
      <c r="D41" s="4">
        <v>16650</v>
      </c>
      <c r="E41" s="4">
        <v>49744</v>
      </c>
      <c r="F41" s="4">
        <v>56978</v>
      </c>
      <c r="G41" s="4">
        <v>74267</v>
      </c>
      <c r="H41" s="4">
        <v>74803</v>
      </c>
      <c r="I41" s="4">
        <v>67042</v>
      </c>
      <c r="J41" s="4">
        <v>67265</v>
      </c>
      <c r="K41" s="4">
        <v>49765</v>
      </c>
      <c r="L41" s="4">
        <v>51722</v>
      </c>
      <c r="M41" s="4">
        <v>49376</v>
      </c>
      <c r="N41" s="4">
        <v>41956</v>
      </c>
      <c r="O41" s="4">
        <v>22027</v>
      </c>
      <c r="P41" s="4">
        <v>56676</v>
      </c>
      <c r="Q41" s="4">
        <v>38310</v>
      </c>
      <c r="R41" s="4">
        <v>33282</v>
      </c>
      <c r="S41" s="4"/>
    </row>
    <row r="42" spans="1:19" x14ac:dyDescent="0.15">
      <c r="A42" s="3" t="s">
        <v>36</v>
      </c>
      <c r="B42" s="4">
        <v>34385</v>
      </c>
      <c r="C42" s="4">
        <v>3186</v>
      </c>
      <c r="D42" s="4">
        <v>6162</v>
      </c>
      <c r="E42" s="4">
        <v>17743</v>
      </c>
      <c r="F42" s="4">
        <v>34964</v>
      </c>
      <c r="G42" s="4">
        <v>43054</v>
      </c>
      <c r="H42" s="4">
        <v>47945</v>
      </c>
      <c r="I42" s="4">
        <v>32614</v>
      </c>
      <c r="J42" s="4">
        <v>39662</v>
      </c>
      <c r="K42" s="4">
        <v>31200</v>
      </c>
      <c r="L42" s="4">
        <v>33589</v>
      </c>
      <c r="M42" s="4">
        <v>29884</v>
      </c>
      <c r="N42" s="4">
        <v>37294</v>
      </c>
      <c r="O42" s="4">
        <v>-30029</v>
      </c>
      <c r="P42" s="4">
        <v>38050</v>
      </c>
      <c r="Q42" s="4">
        <v>26904</v>
      </c>
      <c r="R42" s="4">
        <v>24881</v>
      </c>
      <c r="S42" s="4"/>
    </row>
    <row r="43" spans="1:19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 t="s">
        <v>102</v>
      </c>
      <c r="O43" s="1"/>
      <c r="P43" s="1"/>
      <c r="Q43" s="1"/>
      <c r="R43" s="1"/>
      <c r="S43" s="1"/>
    </row>
    <row r="44" spans="1:19" x14ac:dyDescent="0.15">
      <c r="A44" s="3" t="s">
        <v>37</v>
      </c>
      <c r="B44" s="4">
        <v>39247</v>
      </c>
      <c r="C44" s="4">
        <v>38653</v>
      </c>
      <c r="D44" s="4">
        <v>36356</v>
      </c>
      <c r="E44" s="4">
        <v>34445</v>
      </c>
      <c r="F44" s="4">
        <v>33535</v>
      </c>
      <c r="G44" s="4">
        <v>32759</v>
      </c>
      <c r="H44" s="4">
        <v>31862</v>
      </c>
      <c r="I44" s="4">
        <v>31173</v>
      </c>
      <c r="J44" s="4">
        <v>30909</v>
      </c>
      <c r="K44" s="4">
        <v>30757</v>
      </c>
      <c r="L44" s="4">
        <v>30683</v>
      </c>
      <c r="M44" s="4">
        <v>30140</v>
      </c>
      <c r="N44" s="4">
        <v>28109</v>
      </c>
      <c r="O44" s="4">
        <v>27327</v>
      </c>
      <c r="P44" s="4">
        <v>26874</v>
      </c>
      <c r="Q44" s="4">
        <v>26001</v>
      </c>
      <c r="R44" s="4">
        <v>25198</v>
      </c>
      <c r="S44" s="4"/>
    </row>
    <row r="45" spans="1:19" x14ac:dyDescent="0.15">
      <c r="A45" s="3" t="s">
        <v>38</v>
      </c>
      <c r="B45" s="4">
        <v>391236</v>
      </c>
      <c r="C45" s="4">
        <v>390918</v>
      </c>
      <c r="D45" s="4">
        <v>388169</v>
      </c>
      <c r="E45" s="4">
        <v>385410</v>
      </c>
      <c r="F45" s="4">
        <v>383042</v>
      </c>
      <c r="G45" s="4">
        <v>382807</v>
      </c>
      <c r="H45" s="4">
        <v>383058</v>
      </c>
      <c r="I45" s="4">
        <v>380966</v>
      </c>
      <c r="J45" s="4">
        <v>382323</v>
      </c>
      <c r="K45" s="4">
        <v>382718</v>
      </c>
      <c r="L45" s="4">
        <v>358696</v>
      </c>
      <c r="M45" s="4"/>
      <c r="N45" s="4"/>
      <c r="O45" s="4"/>
      <c r="P45" s="4"/>
      <c r="Q45" s="4"/>
      <c r="R45" s="4"/>
      <c r="S45" s="4"/>
    </row>
    <row r="46" spans="1:19" x14ac:dyDescent="0.15">
      <c r="A46" s="3" t="s">
        <v>39</v>
      </c>
      <c r="B46" s="4">
        <v>6700</v>
      </c>
      <c r="C46" s="4">
        <v>6422</v>
      </c>
      <c r="D46" s="4">
        <v>6251</v>
      </c>
      <c r="E46" s="4">
        <v>6222</v>
      </c>
      <c r="F46" s="4">
        <v>5614</v>
      </c>
      <c r="G46" s="4">
        <v>5678</v>
      </c>
      <c r="H46" s="4">
        <v>5810</v>
      </c>
      <c r="I46" s="4">
        <v>5867</v>
      </c>
      <c r="J46" s="4">
        <v>5804</v>
      </c>
      <c r="K46" s="4">
        <v>5889</v>
      </c>
      <c r="L46" s="4">
        <v>6144</v>
      </c>
      <c r="M46" s="4">
        <v>5882</v>
      </c>
      <c r="N46" s="4">
        <v>5578</v>
      </c>
      <c r="O46" s="4">
        <v>5901</v>
      </c>
      <c r="P46" s="4">
        <v>5672</v>
      </c>
      <c r="Q46" s="4">
        <v>5960</v>
      </c>
      <c r="R46" s="4"/>
      <c r="S46" s="4"/>
    </row>
    <row r="48" spans="1:19" x14ac:dyDescent="0.15">
      <c r="A48" t="s">
        <v>40</v>
      </c>
    </row>
    <row r="49" spans="1:19" s="7" customFormat="1" x14ac:dyDescent="0.15">
      <c r="A49" s="5" t="s">
        <v>41</v>
      </c>
      <c r="B49" s="5">
        <f t="shared" ref="B49:K49" si="3">ROUND(B40/B31*100,3)</f>
        <v>3.714</v>
      </c>
      <c r="C49" s="5">
        <f t="shared" si="3"/>
        <v>0.433</v>
      </c>
      <c r="D49" s="5">
        <f t="shared" si="3"/>
        <v>0.33800000000000002</v>
      </c>
      <c r="E49" s="5">
        <f t="shared" si="3"/>
        <v>2.573</v>
      </c>
      <c r="F49" s="5">
        <f t="shared" si="3"/>
        <v>3.1840000000000002</v>
      </c>
      <c r="G49" s="5">
        <f t="shared" si="3"/>
        <v>4.2050000000000001</v>
      </c>
      <c r="H49" s="5">
        <f t="shared" si="3"/>
        <v>4.0659999999999998</v>
      </c>
      <c r="I49" s="5">
        <f t="shared" si="3"/>
        <v>3.6640000000000001</v>
      </c>
      <c r="J49" s="5">
        <f t="shared" si="3"/>
        <v>3.7309999999999999</v>
      </c>
      <c r="K49" s="5">
        <f t="shared" si="3"/>
        <v>2.62</v>
      </c>
      <c r="L49" s="5">
        <f t="shared" ref="L49:M49" si="4">ROUND(L40/L31*100,3)</f>
        <v>2.7309999999999999</v>
      </c>
      <c r="M49" s="5">
        <f t="shared" si="4"/>
        <v>2.6419999999999999</v>
      </c>
      <c r="N49" s="5">
        <f t="shared" ref="N49:P49" si="5">ROUND(N40/N31*100,3)</f>
        <v>2.0179999999999998</v>
      </c>
      <c r="O49" s="5">
        <f t="shared" si="5"/>
        <v>0.64800000000000002</v>
      </c>
      <c r="P49" s="5">
        <f t="shared" si="5"/>
        <v>3.7210000000000001</v>
      </c>
      <c r="Q49" s="5">
        <f t="shared" ref="Q49:R49" si="6">ROUND(Q40/Q31*100,3)</f>
        <v>2.1579999999999999</v>
      </c>
      <c r="R49" s="5">
        <f t="shared" si="6"/>
        <v>1.306</v>
      </c>
      <c r="S49" s="5" t="e">
        <f t="shared" ref="S49" si="7">ROUND(S40/S31*100,3)</f>
        <v>#DIV/0!</v>
      </c>
    </row>
    <row r="50" spans="1:19" s="7" customFormat="1" x14ac:dyDescent="0.15">
      <c r="A50" s="5" t="s">
        <v>42</v>
      </c>
      <c r="B50" s="5">
        <f t="shared" ref="B50:K50" si="8">ROUND(B41/B31*100,3)</f>
        <v>4.3280000000000003</v>
      </c>
      <c r="C50" s="5">
        <f t="shared" si="8"/>
        <v>0.94899999999999995</v>
      </c>
      <c r="D50" s="5">
        <f t="shared" si="8"/>
        <v>1.0369999999999999</v>
      </c>
      <c r="E50" s="5">
        <f t="shared" si="8"/>
        <v>3.1819999999999999</v>
      </c>
      <c r="F50" s="5">
        <f t="shared" si="8"/>
        <v>3.6840000000000002</v>
      </c>
      <c r="G50" s="5">
        <f t="shared" si="8"/>
        <v>4.7720000000000002</v>
      </c>
      <c r="H50" s="5">
        <f t="shared" si="8"/>
        <v>4.8719999999999999</v>
      </c>
      <c r="I50" s="5">
        <f t="shared" si="8"/>
        <v>4.5709999999999997</v>
      </c>
      <c r="J50" s="5">
        <f t="shared" si="8"/>
        <v>4.6879999999999997</v>
      </c>
      <c r="K50" s="5">
        <f t="shared" si="8"/>
        <v>3.5049999999999999</v>
      </c>
      <c r="L50" s="5">
        <f t="shared" ref="L50:M50" si="9">ROUND(L41/L31*100,3)</f>
        <v>3.76</v>
      </c>
      <c r="M50" s="5">
        <f t="shared" si="9"/>
        <v>3.7160000000000002</v>
      </c>
      <c r="N50" s="5">
        <f t="shared" ref="N50:P50" si="10">ROUND(N41/N31*100,3)</f>
        <v>3.24</v>
      </c>
      <c r="O50" s="5">
        <f t="shared" si="10"/>
        <v>1.8680000000000001</v>
      </c>
      <c r="P50" s="5">
        <f t="shared" si="10"/>
        <v>4.8049999999999997</v>
      </c>
      <c r="Q50" s="5">
        <f t="shared" ref="Q50:R50" si="11">ROUND(Q41/Q31*100,3)</f>
        <v>3.5739999999999998</v>
      </c>
      <c r="R50" s="5">
        <f t="shared" si="11"/>
        <v>3.169</v>
      </c>
      <c r="S50" s="5" t="e">
        <f t="shared" ref="S50" si="12">ROUND(S41/S31*100,3)</f>
        <v>#DIV/0!</v>
      </c>
    </row>
    <row r="51" spans="1:19" s="7" customFormat="1" x14ac:dyDescent="0.15">
      <c r="A51" s="5" t="s">
        <v>43</v>
      </c>
      <c r="B51" s="5">
        <f t="shared" ref="B51:K51" si="13">ROUND(B42/B31*100,3)</f>
        <v>1.899</v>
      </c>
      <c r="C51" s="5">
        <f t="shared" si="13"/>
        <v>0.187</v>
      </c>
      <c r="D51" s="5">
        <f t="shared" si="13"/>
        <v>0.38400000000000001</v>
      </c>
      <c r="E51" s="5">
        <f t="shared" si="13"/>
        <v>1.135</v>
      </c>
      <c r="F51" s="5">
        <f t="shared" si="13"/>
        <v>2.2599999999999998</v>
      </c>
      <c r="G51" s="5">
        <f t="shared" si="13"/>
        <v>2.7669999999999999</v>
      </c>
      <c r="H51" s="5">
        <f t="shared" si="13"/>
        <v>3.1230000000000002</v>
      </c>
      <c r="I51" s="5">
        <f t="shared" si="13"/>
        <v>2.2240000000000002</v>
      </c>
      <c r="J51" s="5">
        <f t="shared" si="13"/>
        <v>2.7639999999999998</v>
      </c>
      <c r="K51" s="5">
        <f t="shared" si="13"/>
        <v>2.1970000000000001</v>
      </c>
      <c r="L51" s="5">
        <f t="shared" ref="L51:M51" si="14">ROUND(L42/L31*100,3)</f>
        <v>2.4420000000000002</v>
      </c>
      <c r="M51" s="5">
        <f t="shared" si="14"/>
        <v>2.2490000000000001</v>
      </c>
      <c r="N51" s="5">
        <f t="shared" ref="N51:P51" si="15">ROUND(N42/N31*100,3)</f>
        <v>2.88</v>
      </c>
      <c r="O51" s="5">
        <f t="shared" si="15"/>
        <v>-2.5459999999999998</v>
      </c>
      <c r="P51" s="5">
        <f t="shared" si="15"/>
        <v>3.226</v>
      </c>
      <c r="Q51" s="5">
        <f t="shared" ref="Q51:R51" si="16">ROUND(Q42/Q31*100,3)</f>
        <v>2.5099999999999998</v>
      </c>
      <c r="R51" s="5">
        <f t="shared" si="16"/>
        <v>2.3690000000000002</v>
      </c>
      <c r="S51" s="5" t="e">
        <f t="shared" ref="S51" si="17">ROUND(S42/S31*100,3)</f>
        <v>#DIV/0!</v>
      </c>
    </row>
    <row r="52" spans="1:19" s="7" customFormat="1" x14ac:dyDescent="0.15">
      <c r="A52" s="5" t="s">
        <v>44</v>
      </c>
      <c r="B52" s="5">
        <f t="shared" ref="B52:K52" si="18">ROUND(B31/B15,3)</f>
        <v>0.82899999999999996</v>
      </c>
      <c r="C52" s="5">
        <f t="shared" si="18"/>
        <v>0.79300000000000004</v>
      </c>
      <c r="D52" s="5">
        <f t="shared" si="18"/>
        <v>0.74099999999999999</v>
      </c>
      <c r="E52" s="5">
        <f t="shared" si="18"/>
        <v>0.71599999999999997</v>
      </c>
      <c r="F52" s="5">
        <f t="shared" si="18"/>
        <v>0.70899999999999996</v>
      </c>
      <c r="G52" s="5">
        <f t="shared" si="18"/>
        <v>0.71299999999999997</v>
      </c>
      <c r="H52" s="5">
        <f t="shared" si="18"/>
        <v>0.69099999999999995</v>
      </c>
      <c r="I52" s="5">
        <f t="shared" si="18"/>
        <v>0.66100000000000003</v>
      </c>
      <c r="J52" s="5">
        <f t="shared" si="18"/>
        <v>0.59599999999999997</v>
      </c>
      <c r="K52" s="5">
        <f t="shared" si="18"/>
        <v>0.58199999999999996</v>
      </c>
      <c r="L52" s="5">
        <f t="shared" ref="L52:M52" si="19">ROUND(L31/L15,3)</f>
        <v>0.55700000000000005</v>
      </c>
      <c r="M52" s="5">
        <f t="shared" si="19"/>
        <v>0.53600000000000003</v>
      </c>
      <c r="N52" s="5">
        <f t="shared" ref="N52:P52" si="20">ROUND(N31/N15,3)</f>
        <v>0.52600000000000002</v>
      </c>
      <c r="O52" s="5">
        <f t="shared" si="20"/>
        <v>0.48699999999999999</v>
      </c>
      <c r="P52" s="5">
        <f t="shared" si="20"/>
        <v>0.48499999999999999</v>
      </c>
      <c r="Q52" s="5">
        <f t="shared" ref="Q52:R52" si="21">ROUND(Q31/Q15,3)</f>
        <v>0.438</v>
      </c>
      <c r="R52" s="5">
        <f t="shared" si="21"/>
        <v>0.42399999999999999</v>
      </c>
      <c r="S52" s="5" t="e">
        <f t="shared" ref="S52" si="22">ROUND(S31/S15,3)</f>
        <v>#DIV/0!</v>
      </c>
    </row>
    <row r="53" spans="1:19" s="7" customFormat="1" x14ac:dyDescent="0.15">
      <c r="A53" s="5" t="s">
        <v>45</v>
      </c>
      <c r="B53" s="5">
        <f t="shared" ref="B53:K53" si="23">ROUND(B27/B15*100,3)</f>
        <v>45.816000000000003</v>
      </c>
      <c r="C53" s="5">
        <f t="shared" si="23"/>
        <v>46.052999999999997</v>
      </c>
      <c r="D53" s="5">
        <f t="shared" si="23"/>
        <v>45.264000000000003</v>
      </c>
      <c r="E53" s="5">
        <f t="shared" si="23"/>
        <v>45.365000000000002</v>
      </c>
      <c r="F53" s="5">
        <f t="shared" si="23"/>
        <v>47.363999999999997</v>
      </c>
      <c r="G53" s="5">
        <f t="shared" si="23"/>
        <v>49.545000000000002</v>
      </c>
      <c r="H53" s="5">
        <f t="shared" si="23"/>
        <v>51.624000000000002</v>
      </c>
      <c r="I53" s="5">
        <f t="shared" si="23"/>
        <v>53.072000000000003</v>
      </c>
      <c r="J53" s="5">
        <f t="shared" si="23"/>
        <v>50.295000000000002</v>
      </c>
      <c r="K53" s="5">
        <f t="shared" si="23"/>
        <v>51.097999999999999</v>
      </c>
      <c r="L53" s="5">
        <f t="shared" ref="L53:M53" si="24">ROUND(L27/L15*100,3)</f>
        <v>51.933999999999997</v>
      </c>
      <c r="M53" s="5">
        <f t="shared" si="24"/>
        <v>52.654000000000003</v>
      </c>
      <c r="N53" s="5">
        <f t="shared" ref="N53:P53" si="25">ROUND(N27/N15*100,3)</f>
        <v>53.622999999999998</v>
      </c>
      <c r="O53" s="5">
        <f t="shared" si="25"/>
        <v>53.99</v>
      </c>
      <c r="P53" s="5">
        <f t="shared" si="25"/>
        <v>55.258000000000003</v>
      </c>
      <c r="Q53" s="5">
        <f t="shared" ref="Q53:R53" si="26">ROUND(Q27/Q15*100,3)</f>
        <v>55.92</v>
      </c>
      <c r="R53" s="5">
        <f t="shared" si="26"/>
        <v>57.316000000000003</v>
      </c>
      <c r="S53" s="5" t="e">
        <f t="shared" ref="S53" si="27">ROUND(S27/S15*100,3)</f>
        <v>#DIV/0!</v>
      </c>
    </row>
    <row r="54" spans="1:19" s="7" customFormat="1" x14ac:dyDescent="0.15">
      <c r="A54" s="5" t="s">
        <v>46</v>
      </c>
      <c r="B54" s="5">
        <f t="shared" ref="B54:K54" si="28">ROUND(B5/B18*100,3)</f>
        <v>121.77</v>
      </c>
      <c r="C54" s="5">
        <f t="shared" si="28"/>
        <v>128.60499999999999</v>
      </c>
      <c r="D54" s="5">
        <f t="shared" si="28"/>
        <v>127.139</v>
      </c>
      <c r="E54" s="5">
        <f t="shared" si="28"/>
        <v>130.43899999999999</v>
      </c>
      <c r="F54" s="5">
        <f t="shared" si="28"/>
        <v>145.999</v>
      </c>
      <c r="G54" s="5">
        <f t="shared" si="28"/>
        <v>150.07400000000001</v>
      </c>
      <c r="H54" s="5">
        <f t="shared" si="28"/>
        <v>149.386</v>
      </c>
      <c r="I54" s="5">
        <f t="shared" si="28"/>
        <v>165.66200000000001</v>
      </c>
      <c r="J54" s="5">
        <f t="shared" si="28"/>
        <v>123.312</v>
      </c>
      <c r="K54" s="5">
        <f t="shared" si="28"/>
        <v>157.274</v>
      </c>
      <c r="L54" s="5">
        <f t="shared" ref="L54:M54" si="29">ROUND(L5/L18*100,3)</f>
        <v>163.011</v>
      </c>
      <c r="M54" s="5">
        <f t="shared" si="29"/>
        <v>154.215</v>
      </c>
      <c r="N54" s="5">
        <f t="shared" ref="N54:P54" si="30">ROUND(N5/N18*100,3)</f>
        <v>149.89099999999999</v>
      </c>
      <c r="O54" s="5">
        <f t="shared" si="30"/>
        <v>151.11600000000001</v>
      </c>
      <c r="P54" s="5">
        <f t="shared" si="30"/>
        <v>146.773</v>
      </c>
      <c r="Q54" s="5">
        <f t="shared" ref="Q54:R54" si="31">ROUND(Q5/Q18*100,3)</f>
        <v>150.65600000000001</v>
      </c>
      <c r="R54" s="5">
        <f t="shared" si="31"/>
        <v>142.614</v>
      </c>
      <c r="S54" s="5" t="e">
        <f t="shared" ref="S54" si="32">ROUND(S5/S18*100,3)</f>
        <v>#DIV/0!</v>
      </c>
    </row>
    <row r="55" spans="1:19" s="7" customFormat="1" x14ac:dyDescent="0.15">
      <c r="A55" s="5" t="s">
        <v>47</v>
      </c>
      <c r="B55" s="5">
        <f t="shared" ref="B55:K55" si="33">ROUND((B6+B7+B8+B9)/B18*100,3)</f>
        <v>81.832999999999998</v>
      </c>
      <c r="C55" s="5">
        <f t="shared" si="33"/>
        <v>81.063999999999993</v>
      </c>
      <c r="D55" s="5">
        <f t="shared" si="33"/>
        <v>83.498000000000005</v>
      </c>
      <c r="E55" s="5">
        <f t="shared" si="33"/>
        <v>79.641999999999996</v>
      </c>
      <c r="F55" s="5">
        <f t="shared" si="33"/>
        <v>84.555999999999997</v>
      </c>
      <c r="G55" s="5">
        <f t="shared" si="33"/>
        <v>84.037999999999997</v>
      </c>
      <c r="H55" s="5">
        <f t="shared" si="33"/>
        <v>89.918999999999997</v>
      </c>
      <c r="I55" s="5">
        <f t="shared" si="33"/>
        <v>92.62</v>
      </c>
      <c r="J55" s="5">
        <f t="shared" si="33"/>
        <v>79.146000000000001</v>
      </c>
      <c r="K55" s="5">
        <f t="shared" si="33"/>
        <v>108.268</v>
      </c>
      <c r="L55" s="5">
        <f t="shared" ref="L55:M55" si="34">ROUND((L6+L7+L8+L9)/L18*100,3)</f>
        <v>105.253</v>
      </c>
      <c r="M55" s="5">
        <f t="shared" si="34"/>
        <v>94.596999999999994</v>
      </c>
      <c r="N55" s="5">
        <f t="shared" ref="N55:P55" si="35">ROUND((N6+N7+N8+N9)/N18*100,3)</f>
        <v>95.29</v>
      </c>
      <c r="O55" s="5">
        <f t="shared" si="35"/>
        <v>101.94499999999999</v>
      </c>
      <c r="P55" s="5">
        <f t="shared" si="35"/>
        <v>107.152</v>
      </c>
      <c r="Q55" s="5">
        <f t="shared" ref="Q55:R55" si="36">ROUND((Q6+Q7+Q8+Q9)/Q18*100,3)</f>
        <v>105.223</v>
      </c>
      <c r="R55" s="5">
        <f t="shared" si="36"/>
        <v>98.35</v>
      </c>
      <c r="S55" s="5" t="e">
        <f t="shared" ref="S55" si="37">ROUND((S6+S7+S8+S9)/S18*100,3)</f>
        <v>#DIV/0!</v>
      </c>
    </row>
    <row r="56" spans="1:19" s="7" customFormat="1" x14ac:dyDescent="0.15">
      <c r="A56" s="5" t="s">
        <v>48</v>
      </c>
      <c r="B56" s="5">
        <f t="shared" ref="B56:K56" si="38">ROUND(B5/(B19+B21+B22)*100,3)</f>
        <v>230.876</v>
      </c>
      <c r="C56" s="5">
        <f t="shared" si="38"/>
        <v>231.249</v>
      </c>
      <c r="D56" s="5">
        <f t="shared" si="38"/>
        <v>227.98099999999999</v>
      </c>
      <c r="E56" s="5">
        <f t="shared" si="38"/>
        <v>242.196</v>
      </c>
      <c r="F56" s="5">
        <f t="shared" si="38"/>
        <v>321.822</v>
      </c>
      <c r="G56" s="5">
        <f t="shared" si="38"/>
        <v>375.75200000000001</v>
      </c>
      <c r="H56" s="5">
        <f t="shared" si="38"/>
        <v>413.928</v>
      </c>
      <c r="I56" s="5">
        <f t="shared" si="38"/>
        <v>499.98399999999998</v>
      </c>
      <c r="J56" s="5">
        <f t="shared" si="38"/>
        <v>250.958</v>
      </c>
      <c r="K56" s="5">
        <f t="shared" si="38"/>
        <v>248.404</v>
      </c>
      <c r="L56" s="5">
        <f t="shared" ref="L56:M56" si="39">ROUND(L5/(L19+L21+L22)*100,3)</f>
        <v>241.11199999999999</v>
      </c>
      <c r="M56" s="5">
        <f t="shared" si="39"/>
        <v>243.62899999999999</v>
      </c>
      <c r="N56" s="5">
        <f t="shared" ref="N56:P56" si="40">ROUND(N5/(N19+N21+N22)*100,3)</f>
        <v>221.79</v>
      </c>
      <c r="O56" s="5">
        <f t="shared" si="40"/>
        <v>222.19900000000001</v>
      </c>
      <c r="P56" s="5">
        <f t="shared" si="40"/>
        <v>195.54499999999999</v>
      </c>
      <c r="Q56" s="5">
        <f t="shared" ref="Q56:R56" si="41">ROUND(Q5/(Q19+Q21+Q22)*100,3)</f>
        <v>199.75899999999999</v>
      </c>
      <c r="R56" s="5">
        <f t="shared" si="41"/>
        <v>181.452</v>
      </c>
      <c r="S56" s="5" t="e">
        <f t="shared" ref="S56" si="42">ROUND(S5/(S19+S21+S22)*100,3)</f>
        <v>#DIV/0!</v>
      </c>
    </row>
    <row r="57" spans="1:19" s="7" customFormat="1" x14ac:dyDescent="0.15">
      <c r="A57" s="5" t="s">
        <v>49</v>
      </c>
      <c r="B57" s="5">
        <f t="shared" ref="B57:K57" si="43">ROUND((B6+B7+B8+B9)/(B19+B21+B22)*100,3)</f>
        <v>155.15600000000001</v>
      </c>
      <c r="C57" s="5">
        <f t="shared" si="43"/>
        <v>145.76400000000001</v>
      </c>
      <c r="D57" s="5">
        <f t="shared" si="43"/>
        <v>149.72499999999999</v>
      </c>
      <c r="E57" s="5">
        <f t="shared" si="43"/>
        <v>147.87799999999999</v>
      </c>
      <c r="F57" s="5">
        <f t="shared" si="43"/>
        <v>186.38499999999999</v>
      </c>
      <c r="G57" s="5">
        <f t="shared" si="43"/>
        <v>210.41200000000001</v>
      </c>
      <c r="H57" s="5">
        <f t="shared" si="43"/>
        <v>249.154</v>
      </c>
      <c r="I57" s="5">
        <f t="shared" si="43"/>
        <v>279.53399999999999</v>
      </c>
      <c r="J57" s="5">
        <f t="shared" si="43"/>
        <v>161.07400000000001</v>
      </c>
      <c r="K57" s="5">
        <f t="shared" si="43"/>
        <v>171.001</v>
      </c>
      <c r="L57" s="5">
        <f t="shared" ref="L57:M57" si="44">ROUND((L6+L7+L8+L9)/(L19+L21+L22)*100,3)</f>
        <v>155.68100000000001</v>
      </c>
      <c r="M57" s="5">
        <f t="shared" si="44"/>
        <v>149.44300000000001</v>
      </c>
      <c r="N57" s="5">
        <f t="shared" ref="N57:P57" si="45">ROUND((N6+N7+N8+N9)/(N19+N21+N22)*100,3)</f>
        <v>140.99700000000001</v>
      </c>
      <c r="O57" s="5">
        <f t="shared" si="45"/>
        <v>149.899</v>
      </c>
      <c r="P57" s="5">
        <f t="shared" si="45"/>
        <v>142.75800000000001</v>
      </c>
      <c r="Q57" s="5">
        <f t="shared" ref="Q57:R57" si="46">ROUND((Q6+Q7+Q8+Q9)/(Q19+Q21+Q22)*100,3)</f>
        <v>139.517</v>
      </c>
      <c r="R57" s="5">
        <f t="shared" si="46"/>
        <v>125.134</v>
      </c>
      <c r="S57" s="5" t="e">
        <f t="shared" ref="S57" si="47">ROUND((S6+S7+S8+S9)/(S19+S21+S22)*100,3)</f>
        <v>#DIV/0!</v>
      </c>
    </row>
    <row r="58" spans="1:19" s="7" customForma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s="7" customFormat="1" x14ac:dyDescent="0.15">
      <c r="A59" s="5" t="s">
        <v>50</v>
      </c>
      <c r="B59" s="6">
        <f t="shared" ref="B59:K59" si="48">B23+B26</f>
        <v>1218278</v>
      </c>
      <c r="C59" s="6">
        <f t="shared" si="48"/>
        <v>1213820</v>
      </c>
      <c r="D59" s="6">
        <f t="shared" si="48"/>
        <v>1230696</v>
      </c>
      <c r="E59" s="6">
        <f t="shared" si="48"/>
        <v>1254985</v>
      </c>
      <c r="F59" s="6">
        <f t="shared" si="48"/>
        <v>1244811</v>
      </c>
      <c r="G59" s="6">
        <f t="shared" si="48"/>
        <v>1283212</v>
      </c>
      <c r="H59" s="6">
        <f t="shared" si="48"/>
        <v>1323690</v>
      </c>
      <c r="I59" s="6">
        <f t="shared" si="48"/>
        <v>1339335</v>
      </c>
      <c r="J59" s="6">
        <f t="shared" si="48"/>
        <v>1377693</v>
      </c>
      <c r="K59" s="6">
        <f t="shared" si="48"/>
        <v>1407069</v>
      </c>
      <c r="L59" s="6">
        <f t="shared" ref="L59:M59" si="49">L23+L26</f>
        <v>1431709</v>
      </c>
      <c r="M59" s="6">
        <f t="shared" si="49"/>
        <v>1446594</v>
      </c>
      <c r="N59" s="6">
        <f t="shared" ref="N59:P59" si="50">N23+N26</f>
        <v>1466631</v>
      </c>
      <c r="O59" s="6">
        <f t="shared" si="50"/>
        <v>1426555</v>
      </c>
      <c r="P59" s="6">
        <f t="shared" si="50"/>
        <v>1441896</v>
      </c>
      <c r="Q59" s="6">
        <f t="shared" ref="Q59:R59" si="51">Q23+Q26</f>
        <v>1447485</v>
      </c>
      <c r="R59" s="6">
        <f t="shared" si="51"/>
        <v>1452230</v>
      </c>
      <c r="S59" s="6">
        <f t="shared" ref="S59" si="52">S23+S26</f>
        <v>0</v>
      </c>
    </row>
    <row r="60" spans="1:19" s="7" customFormat="1" x14ac:dyDescent="0.15">
      <c r="A60" s="5" t="s">
        <v>51</v>
      </c>
      <c r="B60" s="5">
        <f t="shared" ref="B60:K60" si="53">ROUND(B23/B15*100,3)</f>
        <v>16.821999999999999</v>
      </c>
      <c r="C60" s="5">
        <f t="shared" si="53"/>
        <v>16.759</v>
      </c>
      <c r="D60" s="5">
        <f t="shared" si="53"/>
        <v>17.164999999999999</v>
      </c>
      <c r="E60" s="5">
        <f t="shared" si="53"/>
        <v>17.352</v>
      </c>
      <c r="F60" s="5">
        <f t="shared" si="53"/>
        <v>15.568</v>
      </c>
      <c r="G60" s="5">
        <f t="shared" si="53"/>
        <v>15.526999999999999</v>
      </c>
      <c r="H60" s="5">
        <f t="shared" si="53"/>
        <v>15.089</v>
      </c>
      <c r="I60" s="5">
        <f t="shared" si="53"/>
        <v>15.659000000000001</v>
      </c>
      <c r="J60" s="5">
        <f t="shared" si="53"/>
        <v>14.994999999999999</v>
      </c>
      <c r="K60" s="5">
        <f t="shared" si="53"/>
        <v>14.693</v>
      </c>
      <c r="L60" s="5">
        <f t="shared" ref="L60:M60" si="54">ROUND(L23/L15*100,3)</f>
        <v>14.178000000000001</v>
      </c>
      <c r="M60" s="5">
        <f t="shared" si="54"/>
        <v>13.605</v>
      </c>
      <c r="N60" s="5">
        <f t="shared" ref="N60:P60" si="55">ROUND(N23/N15*100,3)</f>
        <v>13.06</v>
      </c>
      <c r="O60" s="5">
        <f t="shared" si="55"/>
        <v>12.896000000000001</v>
      </c>
      <c r="P60" s="5">
        <f t="shared" si="55"/>
        <v>11.939</v>
      </c>
      <c r="Q60" s="5">
        <f t="shared" ref="Q60:R60" si="56">ROUND(Q23/Q15*100,3)</f>
        <v>11.156000000000001</v>
      </c>
      <c r="R60" s="5">
        <f t="shared" si="56"/>
        <v>10.269</v>
      </c>
      <c r="S60" s="5" t="e">
        <f t="shared" ref="S60" si="57">ROUND(S23/S15*100,3)</f>
        <v>#DIV/0!</v>
      </c>
    </row>
    <row r="61" spans="1:19" s="7" customForma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s="7" customFormat="1" x14ac:dyDescent="0.15">
      <c r="A62" s="5" t="s">
        <v>52</v>
      </c>
      <c r="B62" s="5">
        <f t="shared" ref="B62:K62" si="58">ROUND(B31/B44,3)</f>
        <v>46.125999999999998</v>
      </c>
      <c r="C62" s="5">
        <f t="shared" si="58"/>
        <v>44.143999999999998</v>
      </c>
      <c r="D62" s="5">
        <f t="shared" si="58"/>
        <v>44.148000000000003</v>
      </c>
      <c r="E62" s="5">
        <f t="shared" si="58"/>
        <v>45.390999999999998</v>
      </c>
      <c r="F62" s="5">
        <f t="shared" si="58"/>
        <v>46.125999999999998</v>
      </c>
      <c r="G62" s="5">
        <f t="shared" si="58"/>
        <v>47.503999999999998</v>
      </c>
      <c r="H62" s="5">
        <f t="shared" si="58"/>
        <v>48.189</v>
      </c>
      <c r="I62" s="5">
        <f t="shared" si="58"/>
        <v>47.052999999999997</v>
      </c>
      <c r="J62" s="5">
        <f t="shared" si="58"/>
        <v>46.423000000000002</v>
      </c>
      <c r="K62" s="5">
        <f t="shared" si="58"/>
        <v>46.167999999999999</v>
      </c>
      <c r="L62" s="5">
        <f t="shared" ref="L62:M62" si="59">ROUND(L31/L44,3)</f>
        <v>44.835999999999999</v>
      </c>
      <c r="M62" s="5">
        <f t="shared" si="59"/>
        <v>44.088999999999999</v>
      </c>
      <c r="N62" s="5">
        <f t="shared" ref="N62:P62" si="60">ROUND(N31/N44,3)</f>
        <v>46.066000000000003</v>
      </c>
      <c r="O62" s="5">
        <f t="shared" si="60"/>
        <v>43.154000000000003</v>
      </c>
      <c r="P62" s="5">
        <f t="shared" si="60"/>
        <v>43.889000000000003</v>
      </c>
      <c r="Q62" s="5">
        <f t="shared" ref="Q62:R62" si="61">ROUND(Q31/Q44,3)</f>
        <v>41.23</v>
      </c>
      <c r="R62" s="5">
        <f t="shared" si="61"/>
        <v>41.683</v>
      </c>
      <c r="S62" s="5" t="e">
        <f t="shared" ref="S62" si="62">ROUND(S31/S44,3)</f>
        <v>#DIV/0!</v>
      </c>
    </row>
    <row r="63" spans="1:19" s="7" customFormat="1" x14ac:dyDescent="0.15">
      <c r="A63" s="5" t="s">
        <v>53</v>
      </c>
      <c r="B63" s="5">
        <f t="shared" ref="B63:K63" si="63">ROUND(B40/B44,3)</f>
        <v>1.7130000000000001</v>
      </c>
      <c r="C63" s="5">
        <f t="shared" si="63"/>
        <v>0.191</v>
      </c>
      <c r="D63" s="5">
        <f t="shared" si="63"/>
        <v>0.14899999999999999</v>
      </c>
      <c r="E63" s="5">
        <f t="shared" si="63"/>
        <v>1.1679999999999999</v>
      </c>
      <c r="F63" s="5">
        <f t="shared" si="63"/>
        <v>1.4690000000000001</v>
      </c>
      <c r="G63" s="5">
        <f t="shared" si="63"/>
        <v>1.998</v>
      </c>
      <c r="H63" s="5">
        <f t="shared" si="63"/>
        <v>1.9590000000000001</v>
      </c>
      <c r="I63" s="5">
        <f t="shared" si="63"/>
        <v>1.724</v>
      </c>
      <c r="J63" s="5">
        <f t="shared" si="63"/>
        <v>1.732</v>
      </c>
      <c r="K63" s="5">
        <f t="shared" si="63"/>
        <v>1.21</v>
      </c>
      <c r="L63" s="5">
        <f t="shared" ref="L63:M63" si="64">ROUND(L40/L44,3)</f>
        <v>1.2250000000000001</v>
      </c>
      <c r="M63" s="5">
        <f t="shared" si="64"/>
        <v>1.165</v>
      </c>
      <c r="N63" s="5">
        <f t="shared" ref="N63:P63" si="65">ROUND(N40/N44,3)</f>
        <v>0.93</v>
      </c>
      <c r="O63" s="5">
        <f t="shared" si="65"/>
        <v>0.28000000000000003</v>
      </c>
      <c r="P63" s="5">
        <f t="shared" si="65"/>
        <v>1.633</v>
      </c>
      <c r="Q63" s="5">
        <f t="shared" ref="Q63:R63" si="66">ROUND(Q40/Q44,3)</f>
        <v>0.89</v>
      </c>
      <c r="R63" s="5">
        <f t="shared" si="66"/>
        <v>0.54400000000000004</v>
      </c>
      <c r="S63" s="5" t="e">
        <f t="shared" ref="S63" si="67">ROUND(S40/S44,3)</f>
        <v>#DIV/0!</v>
      </c>
    </row>
    <row r="64" spans="1:19" s="7" customFormat="1" x14ac:dyDescent="0.15">
      <c r="A64" s="5" t="s">
        <v>54</v>
      </c>
      <c r="B64" s="5">
        <f t="shared" ref="B64:K64" si="68">ROUND(B42/B44,3)</f>
        <v>0.876</v>
      </c>
      <c r="C64" s="5">
        <f t="shared" si="68"/>
        <v>8.2000000000000003E-2</v>
      </c>
      <c r="D64" s="5">
        <f t="shared" si="68"/>
        <v>0.16900000000000001</v>
      </c>
      <c r="E64" s="5">
        <f t="shared" si="68"/>
        <v>0.51500000000000001</v>
      </c>
      <c r="F64" s="5">
        <f t="shared" si="68"/>
        <v>1.0429999999999999</v>
      </c>
      <c r="G64" s="5">
        <f t="shared" si="68"/>
        <v>1.3140000000000001</v>
      </c>
      <c r="H64" s="5">
        <f t="shared" si="68"/>
        <v>1.5049999999999999</v>
      </c>
      <c r="I64" s="5">
        <f t="shared" si="68"/>
        <v>1.046</v>
      </c>
      <c r="J64" s="5">
        <f t="shared" si="68"/>
        <v>1.2829999999999999</v>
      </c>
      <c r="K64" s="5">
        <f t="shared" si="68"/>
        <v>1.014</v>
      </c>
      <c r="L64" s="5">
        <f t="shared" ref="L64:M64" si="69">ROUND(L42/L44,3)</f>
        <v>1.095</v>
      </c>
      <c r="M64" s="5">
        <f t="shared" si="69"/>
        <v>0.99199999999999999</v>
      </c>
      <c r="N64" s="5">
        <f t="shared" ref="N64:P64" si="70">ROUND(N42/N44,3)</f>
        <v>1.327</v>
      </c>
      <c r="O64" s="5">
        <f t="shared" si="70"/>
        <v>-1.099</v>
      </c>
      <c r="P64" s="5">
        <f t="shared" si="70"/>
        <v>1.4159999999999999</v>
      </c>
      <c r="Q64" s="5">
        <f t="shared" ref="Q64:R64" si="71">ROUND(Q42/Q44,3)</f>
        <v>1.0349999999999999</v>
      </c>
      <c r="R64" s="5">
        <f t="shared" si="71"/>
        <v>0.98699999999999999</v>
      </c>
      <c r="S64" s="5" t="e">
        <f t="shared" ref="S64" si="72">ROUND(S42/S44,3)</f>
        <v>#DIV/0!</v>
      </c>
    </row>
    <row r="65" spans="1:19" s="7" customFormat="1" x14ac:dyDescent="0.15">
      <c r="A65" s="5" t="s">
        <v>70</v>
      </c>
      <c r="B65" s="5">
        <f t="shared" ref="B65:K65" si="73">ROUND(B23/B44,3)</f>
        <v>9.359</v>
      </c>
      <c r="C65" s="5">
        <f t="shared" si="73"/>
        <v>9.3279999999999994</v>
      </c>
      <c r="D65" s="5">
        <f t="shared" si="73"/>
        <v>10.222</v>
      </c>
      <c r="E65" s="5">
        <f t="shared" si="73"/>
        <v>11.007</v>
      </c>
      <c r="F65" s="5">
        <f t="shared" si="73"/>
        <v>10.125</v>
      </c>
      <c r="G65" s="5">
        <f t="shared" si="73"/>
        <v>10.348000000000001</v>
      </c>
      <c r="H65" s="5">
        <f t="shared" si="73"/>
        <v>10.52</v>
      </c>
      <c r="I65" s="5">
        <f t="shared" si="73"/>
        <v>11.151999999999999</v>
      </c>
      <c r="J65" s="5">
        <f t="shared" si="73"/>
        <v>11.67</v>
      </c>
      <c r="K65" s="5">
        <f t="shared" si="73"/>
        <v>11.66</v>
      </c>
      <c r="L65" s="5">
        <f t="shared" ref="L65:M65" si="74">ROUND(L23/L44,3)</f>
        <v>11.404</v>
      </c>
      <c r="M65" s="5">
        <f t="shared" si="74"/>
        <v>11.194000000000001</v>
      </c>
      <c r="N65" s="5">
        <f t="shared" ref="N65:P65" si="75">ROUND(N23/N44,3)</f>
        <v>11.428000000000001</v>
      </c>
      <c r="O65" s="5">
        <f t="shared" si="75"/>
        <v>11.433999999999999</v>
      </c>
      <c r="P65" s="5">
        <f t="shared" si="75"/>
        <v>10.814</v>
      </c>
      <c r="Q65" s="5">
        <f t="shared" ref="Q65:R65" si="76">ROUND(Q23/Q44,3)</f>
        <v>10.492000000000001</v>
      </c>
      <c r="R65" s="5">
        <f t="shared" si="76"/>
        <v>10.093</v>
      </c>
      <c r="S65" s="5" t="e">
        <f t="shared" ref="S65" si="77">ROUND(S23/S44,3)</f>
        <v>#DIV/0!</v>
      </c>
    </row>
    <row r="66" spans="1:19" s="7" customForma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s="7" customFormat="1" x14ac:dyDescent="0.15">
      <c r="A67" s="5" t="s">
        <v>55</v>
      </c>
      <c r="B67" s="5">
        <f t="shared" ref="B67:K67" si="78">ROUND(B37/B36*100,3)</f>
        <v>25.7</v>
      </c>
      <c r="C67" s="5">
        <f t="shared" si="78"/>
        <v>25.744</v>
      </c>
      <c r="D67" s="5">
        <f t="shared" si="78"/>
        <v>26.204000000000001</v>
      </c>
      <c r="E67" s="5">
        <f t="shared" si="78"/>
        <v>25.956</v>
      </c>
      <c r="F67" s="5">
        <f t="shared" si="78"/>
        <v>26.06</v>
      </c>
      <c r="G67" s="5">
        <f t="shared" si="78"/>
        <v>25.548999999999999</v>
      </c>
      <c r="H67" s="5">
        <f t="shared" si="78"/>
        <v>25.385999999999999</v>
      </c>
      <c r="I67" s="5">
        <f t="shared" si="78"/>
        <v>25.358000000000001</v>
      </c>
      <c r="J67" s="5">
        <f t="shared" si="78"/>
        <v>25.736999999999998</v>
      </c>
      <c r="K67" s="5">
        <f t="shared" si="78"/>
        <v>25.869</v>
      </c>
      <c r="L67" s="5">
        <f t="shared" ref="L67:M67" si="79">ROUND(L37/L36*100,3)</f>
        <v>25.669</v>
      </c>
      <c r="M67" s="5">
        <f t="shared" si="79"/>
        <v>26.096</v>
      </c>
      <c r="N67" s="5">
        <f t="shared" ref="N67:P67" si="80">ROUND(N37/N36*100,3)</f>
        <v>26.13</v>
      </c>
      <c r="O67" s="5">
        <f t="shared" si="80"/>
        <v>27.004000000000001</v>
      </c>
      <c r="P67" s="5">
        <f t="shared" si="80"/>
        <v>26.51</v>
      </c>
      <c r="Q67" s="5">
        <f t="shared" ref="Q67:R67" si="81">ROUND(Q37/Q36*100,3)</f>
        <v>28.459</v>
      </c>
      <c r="R67" s="5">
        <f t="shared" si="81"/>
        <v>27.427</v>
      </c>
      <c r="S67" s="5" t="e">
        <f t="shared" ref="S67" si="82">ROUND(S37/S36*100,3)</f>
        <v>#DIV/0!</v>
      </c>
    </row>
    <row r="68" spans="1:19" s="7" customFormat="1" x14ac:dyDescent="0.15">
      <c r="A68" s="5" t="s">
        <v>56</v>
      </c>
      <c r="B68" s="5">
        <f t="shared" ref="B68:K68" si="83">ROUND(B37/B31*100,3)</f>
        <v>24.745000000000001</v>
      </c>
      <c r="C68" s="5">
        <f t="shared" si="83"/>
        <v>25.632999999999999</v>
      </c>
      <c r="D68" s="5">
        <f t="shared" si="83"/>
        <v>26.114999999999998</v>
      </c>
      <c r="E68" s="5">
        <f t="shared" si="83"/>
        <v>25.288</v>
      </c>
      <c r="F68" s="5">
        <f t="shared" si="83"/>
        <v>25.231000000000002</v>
      </c>
      <c r="G68" s="5">
        <f t="shared" si="83"/>
        <v>24.475000000000001</v>
      </c>
      <c r="H68" s="5">
        <f t="shared" si="83"/>
        <v>24.353999999999999</v>
      </c>
      <c r="I68" s="5">
        <f t="shared" si="83"/>
        <v>24.428999999999998</v>
      </c>
      <c r="J68" s="5">
        <f t="shared" si="83"/>
        <v>24.777000000000001</v>
      </c>
      <c r="K68" s="5">
        <f t="shared" si="83"/>
        <v>25.190999999999999</v>
      </c>
      <c r="L68" s="5">
        <f t="shared" ref="L68:M68" si="84">ROUND(L37/L31*100,3)</f>
        <v>24.968</v>
      </c>
      <c r="M68" s="5">
        <f t="shared" si="84"/>
        <v>25.405999999999999</v>
      </c>
      <c r="N68" s="5">
        <f t="shared" ref="N68:P68" si="85">ROUND(N37/N31*100,3)</f>
        <v>25.603000000000002</v>
      </c>
      <c r="O68" s="5">
        <f t="shared" si="85"/>
        <v>26.827999999999999</v>
      </c>
      <c r="P68" s="5">
        <f t="shared" si="85"/>
        <v>25.524000000000001</v>
      </c>
      <c r="Q68" s="5">
        <f t="shared" ref="Q68:R68" si="86">ROUND(Q37/Q31*100,3)</f>
        <v>27.844000000000001</v>
      </c>
      <c r="R68" s="5">
        <f t="shared" si="86"/>
        <v>27.068999999999999</v>
      </c>
      <c r="S68" s="5" t="e">
        <f t="shared" ref="S68" si="87">ROUND(S37/S31*100,3)</f>
        <v>#DIV/0!</v>
      </c>
    </row>
    <row r="69" spans="1:19" s="7" customForma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s="7" customFormat="1" x14ac:dyDescent="0.15">
      <c r="A70" s="5" t="s">
        <v>57</v>
      </c>
      <c r="B70" s="5">
        <f t="shared" ref="B70:K70" si="88">ROUND(B37/B44,3)</f>
        <v>11.414</v>
      </c>
      <c r="C70" s="5">
        <f t="shared" si="88"/>
        <v>11.315</v>
      </c>
      <c r="D70" s="5">
        <f t="shared" si="88"/>
        <v>11.529</v>
      </c>
      <c r="E70" s="5">
        <f t="shared" si="88"/>
        <v>11.478</v>
      </c>
      <c r="F70" s="5">
        <f t="shared" si="88"/>
        <v>11.638</v>
      </c>
      <c r="G70" s="5">
        <f t="shared" si="88"/>
        <v>11.625999999999999</v>
      </c>
      <c r="H70" s="5">
        <f t="shared" si="88"/>
        <v>11.736000000000001</v>
      </c>
      <c r="I70" s="5">
        <f t="shared" si="88"/>
        <v>11.494</v>
      </c>
      <c r="J70" s="5">
        <f t="shared" si="88"/>
        <v>11.502000000000001</v>
      </c>
      <c r="K70" s="5">
        <f t="shared" si="88"/>
        <v>11.63</v>
      </c>
      <c r="L70" s="5">
        <f t="shared" ref="L70:M70" si="89">ROUND(L37/L44,3)</f>
        <v>11.194000000000001</v>
      </c>
      <c r="M70" s="5">
        <f t="shared" si="89"/>
        <v>11.201000000000001</v>
      </c>
      <c r="N70" s="5">
        <f t="shared" ref="N70:P70" si="90">ROUND(N37/N44,3)</f>
        <v>11.794</v>
      </c>
      <c r="O70" s="5">
        <f t="shared" si="90"/>
        <v>11.577999999999999</v>
      </c>
      <c r="P70" s="5">
        <f t="shared" si="90"/>
        <v>11.202</v>
      </c>
      <c r="Q70" s="5">
        <f t="shared" ref="Q70:R70" si="91">ROUND(Q37/Q44,3)</f>
        <v>11.48</v>
      </c>
      <c r="R70" s="5">
        <f t="shared" si="91"/>
        <v>11.282999999999999</v>
      </c>
      <c r="S70" s="5" t="e">
        <f t="shared" ref="S70" si="92">ROUND(S37/S44,3)</f>
        <v>#DIV/0!</v>
      </c>
    </row>
    <row r="71" spans="1:19" s="7" customForma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s="7" customFormat="1" x14ac:dyDescent="0.15">
      <c r="A72" s="5" t="s">
        <v>58</v>
      </c>
      <c r="B72" s="5">
        <f t="shared" ref="B72:K72" si="93">ROUND(B31/B11,3)</f>
        <v>1.133</v>
      </c>
      <c r="C72" s="5">
        <f t="shared" si="93"/>
        <v>1.0760000000000001</v>
      </c>
      <c r="D72" s="5">
        <f t="shared" si="93"/>
        <v>1.004</v>
      </c>
      <c r="E72" s="5">
        <f t="shared" si="93"/>
        <v>0.98399999999999999</v>
      </c>
      <c r="F72" s="5">
        <f t="shared" si="93"/>
        <v>1.018</v>
      </c>
      <c r="G72" s="5">
        <f t="shared" si="93"/>
        <v>1.018</v>
      </c>
      <c r="H72" s="5">
        <f t="shared" si="93"/>
        <v>0.97899999999999998</v>
      </c>
      <c r="I72" s="5">
        <f t="shared" si="93"/>
        <v>0.94499999999999995</v>
      </c>
      <c r="J72" s="5">
        <f t="shared" si="93"/>
        <v>0.83399999999999996</v>
      </c>
      <c r="K72" s="5">
        <f t="shared" si="93"/>
        <v>0.81</v>
      </c>
      <c r="L72" s="5">
        <f t="shared" ref="L72:M72" si="94">ROUND(L31/L11,3)</f>
        <v>0.77600000000000002</v>
      </c>
      <c r="M72" s="5">
        <f t="shared" si="94"/>
        <v>0.73699999999999999</v>
      </c>
      <c r="N72" s="5">
        <f t="shared" ref="N72:P72" si="95">ROUND(N31/N11,3)</f>
        <v>0.71099999999999997</v>
      </c>
      <c r="O72" s="5">
        <f t="shared" si="95"/>
        <v>0.65300000000000002</v>
      </c>
      <c r="P72" s="5">
        <f t="shared" si="95"/>
        <v>0.63200000000000001</v>
      </c>
      <c r="Q72" s="5">
        <f t="shared" ref="Q72:R72" si="96">ROUND(Q31/Q11,3)</f>
        <v>0.57399999999999995</v>
      </c>
      <c r="R72" s="5">
        <f t="shared" si="96"/>
        <v>0.54400000000000004</v>
      </c>
      <c r="S72" s="5" t="e">
        <f t="shared" ref="S72" si="97">ROUND(S31/S11,3)</f>
        <v>#DIV/0!</v>
      </c>
    </row>
    <row r="73" spans="1:19" s="7" customFormat="1" x14ac:dyDescent="0.15">
      <c r="A73" s="5" t="s">
        <v>59</v>
      </c>
      <c r="B73" s="5">
        <f t="shared" ref="B73:K73" si="98">ROUND(B31/B12,3)</f>
        <v>1.84</v>
      </c>
      <c r="C73" s="5">
        <f t="shared" si="98"/>
        <v>1.7490000000000001</v>
      </c>
      <c r="D73" s="5">
        <f t="shared" si="98"/>
        <v>1.67</v>
      </c>
      <c r="E73" s="5">
        <f t="shared" si="98"/>
        <v>1.6240000000000001</v>
      </c>
      <c r="F73" s="5">
        <f t="shared" si="98"/>
        <v>1.621</v>
      </c>
      <c r="G73" s="5">
        <f t="shared" si="98"/>
        <v>1.633</v>
      </c>
      <c r="H73" s="5">
        <f t="shared" si="98"/>
        <v>1.599</v>
      </c>
      <c r="I73" s="5">
        <f t="shared" si="98"/>
        <v>1.579</v>
      </c>
      <c r="J73" s="5">
        <f t="shared" si="98"/>
        <v>1.538</v>
      </c>
      <c r="K73" s="5">
        <f t="shared" si="98"/>
        <v>1.4710000000000001</v>
      </c>
      <c r="L73" s="5">
        <f t="shared" ref="L73:M73" si="99">ROUND(L31/L12,3)</f>
        <v>1.4159999999999999</v>
      </c>
      <c r="M73" s="5">
        <f t="shared" si="99"/>
        <v>1.3460000000000001</v>
      </c>
      <c r="N73" s="5">
        <f t="shared" ref="N73:P73" si="100">ROUND(N31/N12,3)</f>
        <v>1.262</v>
      </c>
      <c r="O73" s="5">
        <f t="shared" si="100"/>
        <v>1.167</v>
      </c>
      <c r="P73" s="5">
        <f t="shared" si="100"/>
        <v>1.1639999999999999</v>
      </c>
      <c r="Q73" s="5">
        <f t="shared" ref="Q73:R73" si="101">ROUND(Q31/Q12,3)</f>
        <v>1.05</v>
      </c>
      <c r="R73" s="5">
        <f t="shared" si="101"/>
        <v>1.0209999999999999</v>
      </c>
      <c r="S73" s="5" t="e">
        <f t="shared" ref="S73" si="102">ROUND(S31/S12,3)</f>
        <v>#DIV/0!</v>
      </c>
    </row>
    <row r="74" spans="1:19" s="7" customFormat="1" x14ac:dyDescent="0.15">
      <c r="A74" s="5" t="s">
        <v>60</v>
      </c>
      <c r="B74" s="5">
        <f t="shared" ref="B74:K74" si="103">ROUND(B59/B31*100,3)</f>
        <v>67.296999999999997</v>
      </c>
      <c r="C74" s="5">
        <f t="shared" si="103"/>
        <v>71.138000000000005</v>
      </c>
      <c r="D74" s="5">
        <f t="shared" si="103"/>
        <v>76.676000000000002</v>
      </c>
      <c r="E74" s="5">
        <f t="shared" si="103"/>
        <v>80.268000000000001</v>
      </c>
      <c r="F74" s="5">
        <f t="shared" si="103"/>
        <v>80.474000000000004</v>
      </c>
      <c r="G74" s="5">
        <f t="shared" si="103"/>
        <v>82.459000000000003</v>
      </c>
      <c r="H74" s="5">
        <f t="shared" si="103"/>
        <v>86.212000000000003</v>
      </c>
      <c r="I74" s="5">
        <f t="shared" si="103"/>
        <v>91.311999999999998</v>
      </c>
      <c r="J74" s="5">
        <f t="shared" si="103"/>
        <v>96.013999999999996</v>
      </c>
      <c r="K74" s="5">
        <f t="shared" si="103"/>
        <v>99.090999999999994</v>
      </c>
      <c r="L74" s="5">
        <f t="shared" ref="L74:M74" si="104">ROUND(L59/L31*100,3)</f>
        <v>104.072</v>
      </c>
      <c r="M74" s="5">
        <f t="shared" si="104"/>
        <v>108.86199999999999</v>
      </c>
      <c r="N74" s="5">
        <f t="shared" ref="N74:P74" si="105">ROUND(N59/N31*100,3)</f>
        <v>113.265</v>
      </c>
      <c r="O74" s="5">
        <f t="shared" si="105"/>
        <v>120.96899999999999</v>
      </c>
      <c r="P74" s="5">
        <f t="shared" si="105"/>
        <v>122.249</v>
      </c>
      <c r="Q74" s="5">
        <f t="shared" ref="Q74:R74" si="106">ROUND(Q59/Q31*100,3)</f>
        <v>135.02500000000001</v>
      </c>
      <c r="R74" s="5">
        <f t="shared" si="106"/>
        <v>138.26300000000001</v>
      </c>
      <c r="S74" s="5" t="e">
        <f t="shared" ref="S74" si="107">ROUND(S59/S31*100,3)</f>
        <v>#DIV/0!</v>
      </c>
    </row>
    <row r="76" spans="1:19" x14ac:dyDescent="0.15">
      <c r="A76" t="s">
        <v>83</v>
      </c>
    </row>
    <row r="77" spans="1:19" x14ac:dyDescent="0.15">
      <c r="A77" s="3" t="s">
        <v>61</v>
      </c>
      <c r="B77" s="3">
        <v>46.2</v>
      </c>
      <c r="C77" s="3">
        <v>44.2</v>
      </c>
      <c r="D77" s="3">
        <v>44</v>
      </c>
      <c r="E77" s="3">
        <v>44.6</v>
      </c>
      <c r="F77" s="3">
        <v>44.3</v>
      </c>
      <c r="G77" s="3">
        <v>44.2</v>
      </c>
      <c r="H77" s="3">
        <v>43.6</v>
      </c>
      <c r="I77" s="3">
        <v>43.4</v>
      </c>
      <c r="J77" s="3">
        <v>42.8</v>
      </c>
      <c r="K77" s="3">
        <v>42.1</v>
      </c>
      <c r="L77" s="3">
        <v>42</v>
      </c>
      <c r="M77" s="3">
        <v>42</v>
      </c>
      <c r="N77" s="3">
        <v>42.7</v>
      </c>
      <c r="O77" s="3">
        <v>44.9</v>
      </c>
      <c r="P77" s="3">
        <v>45</v>
      </c>
      <c r="Q77" s="3">
        <v>44</v>
      </c>
      <c r="R77" s="3">
        <v>42</v>
      </c>
      <c r="S77" s="3"/>
    </row>
    <row r="78" spans="1:19" x14ac:dyDescent="0.15">
      <c r="A78" s="3" t="s">
        <v>62</v>
      </c>
      <c r="B78" s="3">
        <v>3.8</v>
      </c>
      <c r="C78" s="3">
        <v>0.7</v>
      </c>
      <c r="D78" s="3">
        <v>0.9</v>
      </c>
      <c r="E78" s="3">
        <v>2.9</v>
      </c>
      <c r="F78" s="3">
        <v>3.9</v>
      </c>
      <c r="G78" s="3">
        <v>5.0999999999999996</v>
      </c>
      <c r="H78" s="3">
        <v>5.0999999999999996</v>
      </c>
      <c r="I78" s="3">
        <v>5.4</v>
      </c>
      <c r="J78" s="3">
        <v>5</v>
      </c>
      <c r="K78" s="3">
        <v>3.9</v>
      </c>
      <c r="L78" s="3">
        <v>4.5999999999999996</v>
      </c>
      <c r="M78" s="3"/>
      <c r="N78" s="3"/>
      <c r="O78" s="3"/>
      <c r="P78" s="3"/>
      <c r="Q78" s="3"/>
      <c r="R78" s="3"/>
      <c r="S78" s="3"/>
    </row>
    <row r="79" spans="1:19" x14ac:dyDescent="0.15">
      <c r="A79" s="3" t="s">
        <v>63</v>
      </c>
      <c r="B79" s="3">
        <v>34.299999999999997</v>
      </c>
      <c r="C79" s="3">
        <v>34.9</v>
      </c>
      <c r="D79" s="3">
        <v>34.299999999999997</v>
      </c>
      <c r="E79" s="3">
        <v>33.1</v>
      </c>
      <c r="F79" s="3">
        <v>32.700000000000003</v>
      </c>
      <c r="G79" s="3">
        <v>31.8</v>
      </c>
      <c r="H79" s="3">
        <v>31.4</v>
      </c>
      <c r="I79" s="3">
        <v>30.8</v>
      </c>
      <c r="J79" s="3">
        <v>30.8</v>
      </c>
      <c r="K79" s="3">
        <v>31</v>
      </c>
      <c r="L79" s="3">
        <v>30.7</v>
      </c>
      <c r="M79" s="3">
        <v>31.6</v>
      </c>
      <c r="N79" s="3">
        <v>31.5</v>
      </c>
      <c r="O79" s="3">
        <v>33.5</v>
      </c>
      <c r="P79" s="3">
        <v>32.200000000000003</v>
      </c>
      <c r="Q79" s="3">
        <v>32.9</v>
      </c>
      <c r="R79" s="3">
        <v>32.299999999999997</v>
      </c>
      <c r="S79" s="3"/>
    </row>
    <row r="80" spans="1:19" x14ac:dyDescent="0.15">
      <c r="A80" s="3" t="s">
        <v>64</v>
      </c>
      <c r="B80" s="3">
        <v>0.3</v>
      </c>
      <c r="C80" s="3">
        <v>0.2</v>
      </c>
      <c r="D80" s="3">
        <v>0.2</v>
      </c>
      <c r="E80" s="3">
        <v>0.2</v>
      </c>
      <c r="F80" s="3">
        <v>0</v>
      </c>
      <c r="G80" s="3">
        <v>0</v>
      </c>
      <c r="H80" s="3">
        <v>-0.1</v>
      </c>
      <c r="I80" s="3">
        <v>-0.2</v>
      </c>
      <c r="J80" s="3">
        <v>-0.3</v>
      </c>
      <c r="K80" s="3">
        <v>-0.4</v>
      </c>
      <c r="L80" s="3">
        <v>-0.4</v>
      </c>
      <c r="M80" s="3"/>
      <c r="N80" s="3"/>
      <c r="O80" s="3"/>
      <c r="P80" s="3"/>
      <c r="Q80" s="3"/>
      <c r="R80" s="3"/>
      <c r="S80" s="3"/>
    </row>
    <row r="81" spans="1:19" x14ac:dyDescent="0.15">
      <c r="A81" s="3" t="s">
        <v>65</v>
      </c>
      <c r="B81" s="3">
        <v>2.6</v>
      </c>
      <c r="C81" s="3">
        <v>2.6</v>
      </c>
      <c r="D81" s="3">
        <v>2.5</v>
      </c>
      <c r="E81" s="3">
        <v>2.6</v>
      </c>
      <c r="F81" s="3">
        <v>2.5</v>
      </c>
      <c r="G81" s="3">
        <v>2.2999999999999998</v>
      </c>
      <c r="H81" s="3">
        <v>2.1</v>
      </c>
      <c r="I81" s="3">
        <v>2.2000000000000002</v>
      </c>
      <c r="J81" s="3">
        <v>2.1</v>
      </c>
      <c r="K81" s="3">
        <v>2.2000000000000002</v>
      </c>
      <c r="L81" s="3">
        <v>1.8</v>
      </c>
      <c r="M81" s="3"/>
      <c r="N81" s="3"/>
      <c r="O81" s="3"/>
      <c r="P81" s="3"/>
      <c r="Q81" s="3"/>
      <c r="R81" s="3"/>
      <c r="S81" s="3"/>
    </row>
    <row r="82" spans="1:19" x14ac:dyDescent="0.15">
      <c r="A82" s="3" t="s">
        <v>66</v>
      </c>
      <c r="B82" s="3">
        <v>1</v>
      </c>
      <c r="C82" s="3">
        <v>0.9</v>
      </c>
      <c r="D82" s="3">
        <v>1</v>
      </c>
      <c r="E82" s="3">
        <v>1.1000000000000001</v>
      </c>
      <c r="F82" s="3">
        <v>1</v>
      </c>
      <c r="G82" s="3">
        <v>1</v>
      </c>
      <c r="H82" s="3">
        <v>0.9</v>
      </c>
      <c r="I82" s="3">
        <v>1</v>
      </c>
      <c r="J82" s="3">
        <v>1</v>
      </c>
      <c r="K82" s="3">
        <v>1.1000000000000001</v>
      </c>
      <c r="L82" s="3">
        <v>1</v>
      </c>
      <c r="M82" s="3"/>
      <c r="N82" s="3"/>
      <c r="O82" s="3"/>
      <c r="P82" s="3"/>
      <c r="Q82" s="3"/>
      <c r="R82" s="3"/>
      <c r="S82" s="3"/>
    </row>
    <row r="83" spans="1:19" x14ac:dyDescent="0.15">
      <c r="A83" s="3" t="s">
        <v>67</v>
      </c>
      <c r="B83" s="3">
        <v>4.3</v>
      </c>
      <c r="C83" s="3">
        <v>4.8</v>
      </c>
      <c r="D83" s="3">
        <v>5</v>
      </c>
      <c r="E83" s="3">
        <v>4.7</v>
      </c>
      <c r="F83" s="3">
        <v>4.3</v>
      </c>
      <c r="G83" s="3">
        <v>4.2</v>
      </c>
      <c r="H83" s="3">
        <v>4</v>
      </c>
      <c r="I83" s="3">
        <v>4.2</v>
      </c>
      <c r="J83" s="3">
        <v>4.0999999999999996</v>
      </c>
      <c r="K83" s="3">
        <v>4.3</v>
      </c>
      <c r="L83" s="3">
        <v>4.2</v>
      </c>
      <c r="M83" s="3"/>
      <c r="N83" s="3"/>
      <c r="O83" s="3"/>
      <c r="P83" s="3"/>
      <c r="Q83" s="3"/>
      <c r="R83" s="3"/>
      <c r="S83" s="3"/>
    </row>
    <row r="84" spans="1:19" x14ac:dyDescent="0.15">
      <c r="A84" s="3" t="s">
        <v>68</v>
      </c>
      <c r="B84" s="3">
        <v>74.2</v>
      </c>
      <c r="C84" s="3">
        <v>79.400000000000006</v>
      </c>
      <c r="D84" s="3">
        <v>80.400000000000006</v>
      </c>
      <c r="E84" s="3">
        <v>77.2</v>
      </c>
      <c r="F84" s="3">
        <v>73.900000000000006</v>
      </c>
      <c r="G84" s="3">
        <v>71.8</v>
      </c>
      <c r="H84" s="3">
        <v>72.3</v>
      </c>
      <c r="I84" s="3">
        <v>70.900000000000006</v>
      </c>
      <c r="J84" s="3">
        <v>73</v>
      </c>
      <c r="K84" s="3">
        <v>75.599999999999994</v>
      </c>
      <c r="L84" s="3">
        <v>73</v>
      </c>
      <c r="M84" s="3">
        <v>75.7</v>
      </c>
      <c r="N84" s="3">
        <v>73.599999999999994</v>
      </c>
      <c r="O84" s="3">
        <v>75</v>
      </c>
      <c r="P84" s="3">
        <v>71.400000000000006</v>
      </c>
      <c r="Q84" s="3">
        <v>74.8</v>
      </c>
      <c r="R84" s="3">
        <v>77.099999999999994</v>
      </c>
      <c r="S84" s="3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DB8B7-2213-4B1D-AD90-65C91F7CEA60}">
  <dimension ref="B2:T4"/>
  <sheetViews>
    <sheetView workbookViewId="0">
      <selection activeCell="T3" sqref="T3"/>
    </sheetView>
  </sheetViews>
  <sheetFormatPr defaultRowHeight="13.5" x14ac:dyDescent="0.15"/>
  <sheetData>
    <row r="2" spans="2:20" x14ac:dyDescent="0.15">
      <c r="B2" t="s">
        <v>59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  <c r="M2" t="s">
        <v>76</v>
      </c>
      <c r="N2" t="s">
        <v>92</v>
      </c>
      <c r="O2" t="s">
        <v>93</v>
      </c>
      <c r="P2" t="s">
        <v>98</v>
      </c>
      <c r="Q2" t="s">
        <v>99</v>
      </c>
      <c r="R2" t="s">
        <v>100</v>
      </c>
      <c r="S2" t="s">
        <v>104</v>
      </c>
      <c r="T2" t="s">
        <v>105</v>
      </c>
    </row>
    <row r="3" spans="2:20" x14ac:dyDescent="0.15">
      <c r="B3" t="s">
        <v>97</v>
      </c>
      <c r="C3">
        <f>IF('39社データ'!B73=0,NA(),'39社データ'!B73)</f>
        <v>1.84</v>
      </c>
      <c r="D3">
        <f>IF('39社データ'!C73=0,NA(),'39社データ'!C73)</f>
        <v>1.7490000000000001</v>
      </c>
      <c r="E3">
        <f>IF('39社データ'!D73=0,NA(),'39社データ'!D73)</f>
        <v>1.67</v>
      </c>
      <c r="F3">
        <f>IF('39社データ'!E73=0,NA(),'39社データ'!E73)</f>
        <v>1.6240000000000001</v>
      </c>
      <c r="G3">
        <f>IF('39社データ'!F73=0,NA(),'39社データ'!F73)</f>
        <v>1.621</v>
      </c>
      <c r="H3">
        <f>IF('39社データ'!G73=0,NA(),'39社データ'!G73)</f>
        <v>1.633</v>
      </c>
      <c r="I3">
        <f>IF('39社データ'!H73=0,NA(),'39社データ'!H73)</f>
        <v>1.599</v>
      </c>
      <c r="J3">
        <f>IF('39社データ'!I73=0,NA(),'39社データ'!I73)</f>
        <v>1.579</v>
      </c>
      <c r="K3">
        <f>IF('39社データ'!J73=0,NA(),'39社データ'!J73)</f>
        <v>1.538</v>
      </c>
      <c r="L3">
        <f>IF('39社データ'!K73=0,NA(),'39社データ'!K73)</f>
        <v>1.4710000000000001</v>
      </c>
      <c r="M3">
        <f>IF('39社データ'!L73=0,NA(),'39社データ'!L73)</f>
        <v>1.4159999999999999</v>
      </c>
      <c r="N3">
        <f>IF('39社データ'!M73=0,NA(),'39社データ'!M73)</f>
        <v>1.3460000000000001</v>
      </c>
      <c r="O3">
        <f>IF('39社データ'!N73=0,NA(),'39社データ'!N73)</f>
        <v>1.262</v>
      </c>
      <c r="P3">
        <f>IF('39社データ'!O73=0,NA(),'39社データ'!O73)</f>
        <v>1.167</v>
      </c>
      <c r="Q3">
        <f>IF('39社データ'!P73=0,NA(),'39社データ'!P73)</f>
        <v>1.1639999999999999</v>
      </c>
      <c r="R3">
        <f>IF('39社データ'!Q73=0,NA(),'39社データ'!Q73)</f>
        <v>1.05</v>
      </c>
      <c r="S3">
        <f>IF('39社データ'!R73=0,NA(),'39社データ'!R73)</f>
        <v>1.0209999999999999</v>
      </c>
    </row>
    <row r="4" spans="2:20" x14ac:dyDescent="0.15">
      <c r="B4" t="s">
        <v>87</v>
      </c>
      <c r="C4" t="e">
        <f>IF(わが社!B80=0,NA(),わが社!B80)</f>
        <v>#N/A</v>
      </c>
      <c r="D4" t="e">
        <f>IF(わが社!C80=0,NA(),わが社!C80)</f>
        <v>#N/A</v>
      </c>
      <c r="E4" t="e">
        <f>IF(わが社!D80=0,NA(),わが社!D80)</f>
        <v>#N/A</v>
      </c>
      <c r="F4" t="e">
        <f>IF(わが社!E80=0,NA(),わが社!E80)</f>
        <v>#N/A</v>
      </c>
      <c r="G4" t="e">
        <f>IF(わが社!F80=0,NA(),わが社!F80)</f>
        <v>#N/A</v>
      </c>
      <c r="H4" t="e">
        <f>IF(わが社!G80=0,NA(),わが社!G80)</f>
        <v>#N/A</v>
      </c>
      <c r="I4" t="e">
        <f>IF(わが社!H80=0,NA(),わが社!H80)</f>
        <v>#N/A</v>
      </c>
      <c r="J4" t="e">
        <f>IF(わが社!I80=0,NA(),わが社!I80)</f>
        <v>#N/A</v>
      </c>
      <c r="K4" t="e">
        <f>IF(わが社!J80=0,NA(),わが社!J80)</f>
        <v>#N/A</v>
      </c>
      <c r="L4" t="e">
        <f>IF(わが社!K80=0,NA(),わが社!K80)</f>
        <v>#N/A</v>
      </c>
      <c r="M4" t="e">
        <f>IF(わが社!L80=0,NA(),わが社!L80)</f>
        <v>#N/A</v>
      </c>
      <c r="N4" t="e">
        <f>IF(わが社!M80=0,NA(),わが社!M80)</f>
        <v>#N/A</v>
      </c>
      <c r="O4" t="e">
        <f>IF(わが社!N80=0,NA(),わが社!N80)</f>
        <v>#N/A</v>
      </c>
      <c r="P4" t="e">
        <f>IF(わが社!O80=0,NA(),わが社!O80)</f>
        <v>#N/A</v>
      </c>
      <c r="Q4" t="e">
        <f>IF(わが社!P80=0,NA(),わが社!P80)</f>
        <v>#N/A</v>
      </c>
      <c r="R4" t="e">
        <f>IF(わが社!Q80=0,NA(),わが社!Q80)</f>
        <v>#N/A</v>
      </c>
      <c r="S4" t="e">
        <f>IF(わが社!R80=0,NA(),わが社!R80)</f>
        <v>#N/A</v>
      </c>
      <c r="T4" t="e">
        <f>IF(わが社!S80=0,NA(),わが社!S80)</f>
        <v>#N/A</v>
      </c>
    </row>
  </sheetData>
  <phoneticPr fontId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7AAC-DB54-43BE-838C-02E8B64E468D}">
  <dimension ref="B2:T11"/>
  <sheetViews>
    <sheetView tabSelected="1" zoomScale="80" zoomScaleNormal="80" workbookViewId="0">
      <selection activeCell="M41" sqref="M41"/>
    </sheetView>
  </sheetViews>
  <sheetFormatPr defaultRowHeight="13.5" x14ac:dyDescent="0.15"/>
  <cols>
    <col min="2" max="2" width="14.625" customWidth="1"/>
  </cols>
  <sheetData>
    <row r="2" spans="2:20" x14ac:dyDescent="0.15">
      <c r="B2" t="s">
        <v>56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  <c r="M2" t="s">
        <v>76</v>
      </c>
      <c r="N2" t="s">
        <v>92</v>
      </c>
      <c r="O2" t="s">
        <v>93</v>
      </c>
      <c r="P2" t="s">
        <v>98</v>
      </c>
      <c r="Q2" t="s">
        <v>99</v>
      </c>
      <c r="R2" t="s">
        <v>100</v>
      </c>
      <c r="S2" t="s">
        <v>104</v>
      </c>
      <c r="T2" t="s">
        <v>105</v>
      </c>
    </row>
    <row r="3" spans="2:20" x14ac:dyDescent="0.15">
      <c r="B3" t="s">
        <v>97</v>
      </c>
      <c r="C3">
        <f>IF('39社データ'!B68=0,NA(),'39社データ'!B68)</f>
        <v>24.745000000000001</v>
      </c>
      <c r="D3">
        <f>IF('39社データ'!C68=0,NA(),'39社データ'!C68)</f>
        <v>25.632999999999999</v>
      </c>
      <c r="E3">
        <f>IF('39社データ'!D68=0,NA(),'39社データ'!D68)</f>
        <v>26.114999999999998</v>
      </c>
      <c r="F3">
        <f>IF('39社データ'!E68=0,NA(),'39社データ'!E68)</f>
        <v>25.288</v>
      </c>
      <c r="G3">
        <f>IF('39社データ'!F68=0,NA(),'39社データ'!F68)</f>
        <v>25.231000000000002</v>
      </c>
      <c r="H3">
        <f>IF('39社データ'!G68=0,NA(),'39社データ'!G68)</f>
        <v>24.475000000000001</v>
      </c>
      <c r="I3">
        <f>IF('39社データ'!H68=0,NA(),'39社データ'!H68)</f>
        <v>24.353999999999999</v>
      </c>
      <c r="J3">
        <f>IF('39社データ'!I68=0,NA(),'39社データ'!I68)</f>
        <v>24.428999999999998</v>
      </c>
      <c r="K3">
        <f>IF('39社データ'!J68=0,NA(),'39社データ'!J68)</f>
        <v>24.777000000000001</v>
      </c>
      <c r="L3">
        <f>IF('39社データ'!K68=0,NA(),'39社データ'!K68)</f>
        <v>25.190999999999999</v>
      </c>
      <c r="M3">
        <f>IF('39社データ'!L68=0,NA(),'39社データ'!L68)</f>
        <v>24.968</v>
      </c>
      <c r="N3">
        <f>IF('39社データ'!M68=0,NA(),'39社データ'!M68)</f>
        <v>25.405999999999999</v>
      </c>
      <c r="O3">
        <f>IF('39社データ'!N68=0,NA(),'39社データ'!N68)</f>
        <v>25.603000000000002</v>
      </c>
      <c r="P3">
        <f>IF('39社データ'!O68=0,NA(),'39社データ'!O68)</f>
        <v>26.827999999999999</v>
      </c>
      <c r="Q3">
        <f>IF('39社データ'!P68=0,NA(),'39社データ'!P68)</f>
        <v>25.524000000000001</v>
      </c>
      <c r="R3">
        <f>IF('39社データ'!Q68=0,NA(),'39社データ'!Q68)</f>
        <v>27.844000000000001</v>
      </c>
      <c r="S3">
        <f>IF('39社データ'!R68=0,NA(),'39社データ'!R68)</f>
        <v>27.068999999999999</v>
      </c>
    </row>
    <row r="4" spans="2:20" x14ac:dyDescent="0.15">
      <c r="B4" t="s">
        <v>87</v>
      </c>
      <c r="C4" t="e">
        <f>IF(わが社!B75=0,NA(),わが社!B75)</f>
        <v>#N/A</v>
      </c>
      <c r="D4" t="e">
        <f>IF(わが社!C75=0,NA(),わが社!C75)</f>
        <v>#N/A</v>
      </c>
      <c r="E4" t="e">
        <f>IF(わが社!D75=0,NA(),わが社!D75)</f>
        <v>#N/A</v>
      </c>
      <c r="F4" t="e">
        <f>IF(わが社!E75=0,NA(),わが社!E75)</f>
        <v>#N/A</v>
      </c>
      <c r="G4" t="e">
        <f>IF(わが社!F75=0,NA(),わが社!F75)</f>
        <v>#N/A</v>
      </c>
      <c r="H4" t="e">
        <f>IF(わが社!G75=0,NA(),わが社!G75)</f>
        <v>#N/A</v>
      </c>
      <c r="I4" t="e">
        <f>IF(わが社!H75=0,NA(),わが社!H75)</f>
        <v>#N/A</v>
      </c>
      <c r="J4" t="e">
        <f>IF(わが社!I75=0,NA(),わが社!I75)</f>
        <v>#N/A</v>
      </c>
      <c r="K4" t="e">
        <f>IF(わが社!J75=0,NA(),わが社!J75)</f>
        <v>#N/A</v>
      </c>
      <c r="L4" t="e">
        <f>IF(わが社!K75=0,NA(),わが社!K75)</f>
        <v>#N/A</v>
      </c>
      <c r="M4" t="e">
        <f>IF(わが社!L75=0,NA(),わが社!L75)</f>
        <v>#N/A</v>
      </c>
      <c r="N4" t="e">
        <f>IF(わが社!M75=0,NA(),わが社!M75)</f>
        <v>#N/A</v>
      </c>
      <c r="O4" t="e">
        <f>IF(わが社!N75=0,NA(),わが社!N75)</f>
        <v>#N/A</v>
      </c>
      <c r="P4" t="e">
        <f>IF(わが社!O75=0,NA(),わが社!O75)</f>
        <v>#N/A</v>
      </c>
      <c r="Q4" t="e">
        <f>IF(わが社!P75=0,NA(),わが社!P75)</f>
        <v>#N/A</v>
      </c>
      <c r="R4" t="e">
        <f>IF(わが社!Q75=0,NA(),わが社!Q75)</f>
        <v>#N/A</v>
      </c>
      <c r="S4" t="e">
        <f>IF(わが社!R75=0,NA(),わが社!R75)</f>
        <v>#N/A</v>
      </c>
      <c r="T4" t="e">
        <f>IF(わが社!S75=0,NA(),わが社!S75)</f>
        <v>#N/A</v>
      </c>
    </row>
    <row r="6" spans="2:20" x14ac:dyDescent="0.15">
      <c r="B6" t="s">
        <v>119</v>
      </c>
      <c r="C6" t="s">
        <v>0</v>
      </c>
      <c r="D6" t="s">
        <v>1</v>
      </c>
      <c r="E6" t="s">
        <v>2</v>
      </c>
      <c r="F6" t="s">
        <v>3</v>
      </c>
      <c r="G6" t="s">
        <v>4</v>
      </c>
      <c r="H6" t="s">
        <v>5</v>
      </c>
      <c r="I6" t="s">
        <v>6</v>
      </c>
      <c r="J6" t="s">
        <v>7</v>
      </c>
      <c r="K6" t="s">
        <v>8</v>
      </c>
      <c r="L6" t="s">
        <v>9</v>
      </c>
      <c r="M6" t="s">
        <v>76</v>
      </c>
      <c r="N6" t="s">
        <v>92</v>
      </c>
      <c r="O6" t="s">
        <v>93</v>
      </c>
      <c r="P6" t="s">
        <v>98</v>
      </c>
      <c r="Q6" t="s">
        <v>99</v>
      </c>
      <c r="R6" t="s">
        <v>100</v>
      </c>
      <c r="S6" t="s">
        <v>104</v>
      </c>
      <c r="T6" t="s">
        <v>105</v>
      </c>
    </row>
    <row r="7" spans="2:20" x14ac:dyDescent="0.15">
      <c r="B7" t="s">
        <v>63</v>
      </c>
      <c r="C7">
        <f>わが社!B41</f>
        <v>0</v>
      </c>
      <c r="D7">
        <f>わが社!C41</f>
        <v>0</v>
      </c>
      <c r="E7">
        <f>わが社!D41</f>
        <v>0</v>
      </c>
      <c r="F7">
        <f>わが社!E41</f>
        <v>0</v>
      </c>
      <c r="G7">
        <f>わが社!F41</f>
        <v>0</v>
      </c>
      <c r="H7">
        <f>わが社!G41</f>
        <v>0</v>
      </c>
      <c r="I7">
        <f>わが社!H41</f>
        <v>0</v>
      </c>
      <c r="J7">
        <f>わが社!I41</f>
        <v>0</v>
      </c>
      <c r="K7">
        <f>わが社!J41</f>
        <v>0</v>
      </c>
      <c r="L7">
        <f>わが社!K41</f>
        <v>0</v>
      </c>
      <c r="M7">
        <f>わが社!L41</f>
        <v>0</v>
      </c>
      <c r="N7">
        <f>わが社!M41</f>
        <v>0</v>
      </c>
      <c r="O7">
        <f>わが社!N41</f>
        <v>0</v>
      </c>
      <c r="P7">
        <f>わが社!O41</f>
        <v>0</v>
      </c>
      <c r="Q7">
        <f>わが社!P41</f>
        <v>0</v>
      </c>
      <c r="R7">
        <f>わが社!Q41</f>
        <v>0</v>
      </c>
      <c r="S7">
        <f>わが社!R41</f>
        <v>0</v>
      </c>
      <c r="T7">
        <f>わが社!S41</f>
        <v>0</v>
      </c>
    </row>
    <row r="9" spans="2:20" x14ac:dyDescent="0.15">
      <c r="B9" t="s">
        <v>120</v>
      </c>
      <c r="C9" t="s">
        <v>0</v>
      </c>
      <c r="D9" t="s">
        <v>1</v>
      </c>
      <c r="E9" t="s">
        <v>2</v>
      </c>
      <c r="F9" t="s">
        <v>3</v>
      </c>
      <c r="G9" t="s">
        <v>4</v>
      </c>
      <c r="H9" t="s">
        <v>5</v>
      </c>
      <c r="I9" t="s">
        <v>6</v>
      </c>
      <c r="J9" t="s">
        <v>7</v>
      </c>
      <c r="K9" t="s">
        <v>8</v>
      </c>
      <c r="L9" t="s">
        <v>9</v>
      </c>
      <c r="M9" t="s">
        <v>76</v>
      </c>
      <c r="N9" t="s">
        <v>92</v>
      </c>
      <c r="O9" t="s">
        <v>93</v>
      </c>
      <c r="P9" t="s">
        <v>98</v>
      </c>
      <c r="Q9" t="s">
        <v>99</v>
      </c>
      <c r="R9" t="s">
        <v>100</v>
      </c>
      <c r="S9" t="s">
        <v>104</v>
      </c>
      <c r="T9" t="s">
        <v>105</v>
      </c>
    </row>
    <row r="10" spans="2:20" x14ac:dyDescent="0.15">
      <c r="B10" t="s">
        <v>97</v>
      </c>
      <c r="C10">
        <f>'39社データ'!B70</f>
        <v>11.414</v>
      </c>
      <c r="D10">
        <f>'39社データ'!C70</f>
        <v>11.315</v>
      </c>
      <c r="E10">
        <f>'39社データ'!D70</f>
        <v>11.529</v>
      </c>
      <c r="F10">
        <f>'39社データ'!E70</f>
        <v>11.478</v>
      </c>
      <c r="G10">
        <f>'39社データ'!F70</f>
        <v>11.638</v>
      </c>
      <c r="H10">
        <f>'39社データ'!G70</f>
        <v>11.625999999999999</v>
      </c>
      <c r="I10">
        <f>'39社データ'!H70</f>
        <v>11.736000000000001</v>
      </c>
      <c r="J10">
        <f>'39社データ'!I70</f>
        <v>11.494</v>
      </c>
      <c r="K10">
        <f>'39社データ'!J70</f>
        <v>11.502000000000001</v>
      </c>
      <c r="L10">
        <f>'39社データ'!K70</f>
        <v>11.63</v>
      </c>
      <c r="M10">
        <f>'39社データ'!L70</f>
        <v>11.194000000000001</v>
      </c>
      <c r="N10">
        <f>'39社データ'!M70</f>
        <v>11.201000000000001</v>
      </c>
      <c r="O10">
        <f>'39社データ'!N70</f>
        <v>11.794</v>
      </c>
      <c r="P10">
        <f>'39社データ'!O70</f>
        <v>11.577999999999999</v>
      </c>
      <c r="Q10">
        <f>'39社データ'!P70</f>
        <v>11.202</v>
      </c>
      <c r="R10">
        <f>'39社データ'!Q70</f>
        <v>11.48</v>
      </c>
      <c r="S10">
        <f>'39社データ'!R70</f>
        <v>11.282999999999999</v>
      </c>
    </row>
    <row r="11" spans="2:20" x14ac:dyDescent="0.15">
      <c r="B11" t="s">
        <v>87</v>
      </c>
      <c r="C11" t="e">
        <f>わが社!B77/1000</f>
        <v>#N/A</v>
      </c>
      <c r="D11" t="e">
        <f>わが社!C77/1000</f>
        <v>#N/A</v>
      </c>
      <c r="E11" t="e">
        <f>わが社!D77/1000</f>
        <v>#N/A</v>
      </c>
      <c r="F11" t="e">
        <f>わが社!E77/1000</f>
        <v>#N/A</v>
      </c>
      <c r="G11" t="e">
        <f>わが社!F77/1000</f>
        <v>#N/A</v>
      </c>
      <c r="H11" t="e">
        <f>わが社!G77/1000</f>
        <v>#N/A</v>
      </c>
      <c r="I11" t="e">
        <f>わが社!H77/1000</f>
        <v>#N/A</v>
      </c>
      <c r="J11" t="e">
        <f>わが社!I77/1000</f>
        <v>#N/A</v>
      </c>
      <c r="K11" t="e">
        <f>わが社!J77/1000</f>
        <v>#N/A</v>
      </c>
      <c r="L11" t="e">
        <f>わが社!K77/1000</f>
        <v>#N/A</v>
      </c>
      <c r="M11" t="e">
        <f>わが社!L77/1000</f>
        <v>#N/A</v>
      </c>
      <c r="N11" t="e">
        <f>わが社!M77/1000</f>
        <v>#N/A</v>
      </c>
      <c r="O11" t="e">
        <f>わが社!N77/1000</f>
        <v>#N/A</v>
      </c>
      <c r="P11" t="e">
        <f>わが社!O77/1000</f>
        <v>#N/A</v>
      </c>
      <c r="Q11" t="e">
        <f>わが社!P77/1000</f>
        <v>#N/A</v>
      </c>
      <c r="R11" t="e">
        <f>わが社!Q77/1000</f>
        <v>#N/A</v>
      </c>
      <c r="S11" t="e">
        <f>わが社!R77/1000</f>
        <v>#N/A</v>
      </c>
      <c r="T11" t="e">
        <f>わが社!S77/1000</f>
        <v>#N/A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BAD9C-D505-4FC9-BB7D-4D69828653BB}">
  <sheetPr>
    <tabColor rgb="FFFF0000"/>
    <pageSetUpPr fitToPage="1"/>
  </sheetPr>
  <dimension ref="A1:S81"/>
  <sheetViews>
    <sheetView showGridLines="0" workbookViewId="0">
      <pane xSplit="1" ySplit="3" topLeftCell="B58" activePane="bottomRight" state="frozen"/>
      <selection pane="topRight" activeCell="B1" sqref="B1"/>
      <selection pane="bottomLeft" activeCell="A4" sqref="A4"/>
      <selection pane="bottomRight" activeCell="B37" sqref="B37"/>
    </sheetView>
  </sheetViews>
  <sheetFormatPr defaultRowHeight="13.5" x14ac:dyDescent="0.15"/>
  <cols>
    <col min="1" max="1" width="19.75" customWidth="1"/>
    <col min="2" max="19" width="14.375" customWidth="1"/>
  </cols>
  <sheetData>
    <row r="1" spans="1:19" x14ac:dyDescent="0.15">
      <c r="A1" t="s">
        <v>88</v>
      </c>
      <c r="C1" t="s">
        <v>77</v>
      </c>
    </row>
    <row r="3" spans="1:19" x14ac:dyDescent="0.1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76</v>
      </c>
      <c r="M3" s="3" t="s">
        <v>92</v>
      </c>
      <c r="N3" s="3" t="s">
        <v>93</v>
      </c>
      <c r="O3" s="3" t="s">
        <v>98</v>
      </c>
      <c r="P3" s="3" t="s">
        <v>99</v>
      </c>
      <c r="Q3" s="3" t="s">
        <v>100</v>
      </c>
      <c r="R3" s="3" t="s">
        <v>104</v>
      </c>
      <c r="S3" s="3" t="s">
        <v>105</v>
      </c>
    </row>
    <row r="4" spans="1:19" x14ac:dyDescent="0.15">
      <c r="A4" t="s">
        <v>10</v>
      </c>
    </row>
    <row r="5" spans="1:19" x14ac:dyDescent="0.15">
      <c r="A5" s="3" t="s">
        <v>11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15">
      <c r="A6" s="3" t="s">
        <v>12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15">
      <c r="A7" s="3" t="s">
        <v>13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15">
      <c r="A8" s="3" t="s">
        <v>14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15">
      <c r="A9" s="3" t="s">
        <v>15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1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15">
      <c r="A11" s="3" t="s">
        <v>16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15">
      <c r="A12" s="3" t="s">
        <v>17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15">
      <c r="A13" s="3" t="s">
        <v>18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15">
      <c r="A14" s="3" t="s">
        <v>71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15">
      <c r="A15" s="3" t="s">
        <v>72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15">
      <c r="A16" s="3" t="s">
        <v>73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15">
      <c r="A17" s="3" t="s">
        <v>74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15">
      <c r="A19" s="3" t="s">
        <v>19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9" x14ac:dyDescent="0.15">
      <c r="A21" t="s"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9" x14ac:dyDescent="0.15">
      <c r="A22" s="3" t="s"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15">
      <c r="A23" s="3" t="s"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15">
      <c r="A25" s="3" t="s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15">
      <c r="A26" s="3" t="s"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x14ac:dyDescent="0.15">
      <c r="A27" s="3" t="s"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15">
      <c r="A28" s="3" t="s">
        <v>69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x14ac:dyDescent="0.1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x14ac:dyDescent="0.15">
      <c r="A30" s="3" t="s">
        <v>26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x14ac:dyDescent="0.15">
      <c r="A31" s="3" t="s">
        <v>27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s="7" customFormat="1" x14ac:dyDescent="0.15">
      <c r="A32" s="5" t="s">
        <v>75</v>
      </c>
      <c r="B32" s="6"/>
      <c r="C32" s="6">
        <f>C30-B30</f>
        <v>0</v>
      </c>
      <c r="D32" s="6">
        <f t="shared" ref="D32:S32" si="0">D30-C30</f>
        <v>0</v>
      </c>
      <c r="E32" s="6">
        <f t="shared" si="0"/>
        <v>0</v>
      </c>
      <c r="F32" s="6">
        <f t="shared" si="0"/>
        <v>0</v>
      </c>
      <c r="G32" s="6">
        <f t="shared" si="0"/>
        <v>0</v>
      </c>
      <c r="H32" s="6">
        <f t="shared" si="0"/>
        <v>0</v>
      </c>
      <c r="I32" s="6">
        <f t="shared" si="0"/>
        <v>0</v>
      </c>
      <c r="J32" s="6">
        <f t="shared" si="0"/>
        <v>0</v>
      </c>
      <c r="K32" s="6">
        <f t="shared" si="0"/>
        <v>0</v>
      </c>
      <c r="L32" s="6">
        <f t="shared" si="0"/>
        <v>0</v>
      </c>
      <c r="M32" s="6">
        <f t="shared" si="0"/>
        <v>0</v>
      </c>
      <c r="N32" s="6">
        <f t="shared" si="0"/>
        <v>0</v>
      </c>
      <c r="O32" s="6">
        <f t="shared" si="0"/>
        <v>0</v>
      </c>
      <c r="P32" s="6">
        <f t="shared" si="0"/>
        <v>0</v>
      </c>
      <c r="Q32" s="6">
        <f t="shared" si="0"/>
        <v>0</v>
      </c>
      <c r="R32" s="6">
        <f t="shared" si="0"/>
        <v>0</v>
      </c>
      <c r="S32" s="6">
        <f t="shared" si="0"/>
        <v>0</v>
      </c>
    </row>
    <row r="33" spans="1:19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9" x14ac:dyDescent="0.15">
      <c r="A34" t="s">
        <v>86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9" x14ac:dyDescent="0.15">
      <c r="A35" s="3" t="s">
        <v>28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x14ac:dyDescent="0.15">
      <c r="A36" s="3" t="s">
        <v>29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15">
      <c r="A37" s="3" t="s">
        <v>30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s="7" customFormat="1" x14ac:dyDescent="0.15">
      <c r="A38" s="5" t="s">
        <v>31</v>
      </c>
      <c r="B38" s="6">
        <f t="shared" ref="B38:D38" si="1">B35-B36-B37</f>
        <v>0</v>
      </c>
      <c r="C38" s="6">
        <f t="shared" si="1"/>
        <v>0</v>
      </c>
      <c r="D38" s="6">
        <f t="shared" si="1"/>
        <v>0</v>
      </c>
      <c r="E38" s="6">
        <f>E35-E36-E37</f>
        <v>0</v>
      </c>
      <c r="F38" s="6">
        <f t="shared" ref="F38:K38" si="2">F35-F36-F37</f>
        <v>0</v>
      </c>
      <c r="G38" s="6">
        <f t="shared" si="2"/>
        <v>0</v>
      </c>
      <c r="H38" s="6">
        <f t="shared" si="2"/>
        <v>0</v>
      </c>
      <c r="I38" s="6">
        <f t="shared" si="2"/>
        <v>0</v>
      </c>
      <c r="J38" s="6">
        <f t="shared" si="2"/>
        <v>0</v>
      </c>
      <c r="K38" s="6">
        <f t="shared" si="2"/>
        <v>0</v>
      </c>
      <c r="L38" s="6">
        <f t="shared" ref="L38:M38" si="3">L35-L36-L37</f>
        <v>0</v>
      </c>
      <c r="M38" s="6">
        <f t="shared" si="3"/>
        <v>0</v>
      </c>
      <c r="N38" s="6">
        <f t="shared" ref="N38:O38" si="4">N35-N36-N37</f>
        <v>0</v>
      </c>
      <c r="O38" s="6">
        <f t="shared" si="4"/>
        <v>0</v>
      </c>
      <c r="P38" s="6">
        <f t="shared" ref="P38:Q38" si="5">P35-P36-P37</f>
        <v>0</v>
      </c>
      <c r="Q38" s="6">
        <f t="shared" si="5"/>
        <v>0</v>
      </c>
      <c r="R38" s="6">
        <f t="shared" ref="R38:S38" si="6">R35-R36-R37</f>
        <v>0</v>
      </c>
      <c r="S38" s="6">
        <f t="shared" si="6"/>
        <v>0</v>
      </c>
    </row>
    <row r="39" spans="1:19" x14ac:dyDescent="0.1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s="7" customFormat="1" x14ac:dyDescent="0.15">
      <c r="A40" s="5" t="s">
        <v>32</v>
      </c>
      <c r="B40" s="6">
        <f>B35-B45</f>
        <v>0</v>
      </c>
      <c r="C40" s="6">
        <f t="shared" ref="C40:K40" si="7">C35-C45</f>
        <v>0</v>
      </c>
      <c r="D40" s="6">
        <f t="shared" si="7"/>
        <v>0</v>
      </c>
      <c r="E40" s="6">
        <f t="shared" si="7"/>
        <v>0</v>
      </c>
      <c r="F40" s="6">
        <f t="shared" si="7"/>
        <v>0</v>
      </c>
      <c r="G40" s="6">
        <f t="shared" si="7"/>
        <v>0</v>
      </c>
      <c r="H40" s="6">
        <f t="shared" si="7"/>
        <v>0</v>
      </c>
      <c r="I40" s="6">
        <f t="shared" si="7"/>
        <v>0</v>
      </c>
      <c r="J40" s="6">
        <f t="shared" si="7"/>
        <v>0</v>
      </c>
      <c r="K40" s="6">
        <f t="shared" si="7"/>
        <v>0</v>
      </c>
      <c r="L40" s="6">
        <f t="shared" ref="L40:M40" si="8">L35-L45</f>
        <v>0</v>
      </c>
      <c r="M40" s="6">
        <f t="shared" si="8"/>
        <v>0</v>
      </c>
      <c r="N40" s="6">
        <f t="shared" ref="N40:O40" si="9">N35-N45</f>
        <v>0</v>
      </c>
      <c r="O40" s="6">
        <f t="shared" si="9"/>
        <v>0</v>
      </c>
      <c r="P40" s="6">
        <f t="shared" ref="P40:Q40" si="10">P35-P45</f>
        <v>0</v>
      </c>
      <c r="Q40" s="6">
        <f t="shared" si="10"/>
        <v>0</v>
      </c>
      <c r="R40" s="6">
        <f t="shared" ref="R40:S40" si="11">R35-R45</f>
        <v>0</v>
      </c>
      <c r="S40" s="6">
        <f t="shared" si="11"/>
        <v>0</v>
      </c>
    </row>
    <row r="41" spans="1:19" x14ac:dyDescent="0.15">
      <c r="A41" s="3" t="s">
        <v>33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x14ac:dyDescent="0.15">
      <c r="A42" s="3" t="s">
        <v>101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15">
      <c r="A43" s="3" t="s">
        <v>103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x14ac:dyDescent="0.1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 x14ac:dyDescent="0.15">
      <c r="A45" s="3" t="s">
        <v>34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x14ac:dyDescent="0.15">
      <c r="A46" s="3" t="s">
        <v>35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x14ac:dyDescent="0.15">
      <c r="A47" s="3" t="s">
        <v>36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9" x14ac:dyDescent="0.15">
      <c r="A49" s="3" t="s">
        <v>37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15">
      <c r="A50" s="3" t="s">
        <v>89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2" spans="1:19" x14ac:dyDescent="0.15">
      <c r="A52" t="s">
        <v>40</v>
      </c>
    </row>
    <row r="53" spans="1:19" s="7" customFormat="1" x14ac:dyDescent="0.15">
      <c r="A53" s="5" t="s">
        <v>41</v>
      </c>
      <c r="B53" s="5" t="e">
        <f>IF(B35=0,NA(),ROUND(B45/B35*100,3))</f>
        <v>#N/A</v>
      </c>
      <c r="C53" s="5" t="e">
        <f t="shared" ref="C53:Q53" si="12">IF(C35=0,NA(),ROUND(C45/C35*100,3))</f>
        <v>#N/A</v>
      </c>
      <c r="D53" s="5" t="e">
        <f t="shared" si="12"/>
        <v>#N/A</v>
      </c>
      <c r="E53" s="5" t="e">
        <f t="shared" si="12"/>
        <v>#N/A</v>
      </c>
      <c r="F53" s="5" t="e">
        <f t="shared" si="12"/>
        <v>#N/A</v>
      </c>
      <c r="G53" s="5" t="e">
        <f t="shared" si="12"/>
        <v>#N/A</v>
      </c>
      <c r="H53" s="5" t="e">
        <f t="shared" si="12"/>
        <v>#N/A</v>
      </c>
      <c r="I53" s="5" t="e">
        <f t="shared" si="12"/>
        <v>#N/A</v>
      </c>
      <c r="J53" s="5" t="e">
        <f t="shared" si="12"/>
        <v>#N/A</v>
      </c>
      <c r="K53" s="5" t="e">
        <f t="shared" si="12"/>
        <v>#N/A</v>
      </c>
      <c r="L53" s="5" t="e">
        <f t="shared" si="12"/>
        <v>#N/A</v>
      </c>
      <c r="M53" s="5" t="e">
        <f t="shared" si="12"/>
        <v>#N/A</v>
      </c>
      <c r="N53" s="5" t="e">
        <f t="shared" si="12"/>
        <v>#N/A</v>
      </c>
      <c r="O53" s="5" t="e">
        <f t="shared" si="12"/>
        <v>#N/A</v>
      </c>
      <c r="P53" s="5" t="e">
        <f t="shared" si="12"/>
        <v>#N/A</v>
      </c>
      <c r="Q53" s="5" t="e">
        <f t="shared" si="12"/>
        <v>#N/A</v>
      </c>
      <c r="R53" s="5" t="e">
        <f t="shared" ref="R53:S53" si="13">IF(R35=0,NA(),ROUND(R45/R35*100,3))</f>
        <v>#N/A</v>
      </c>
      <c r="S53" s="5" t="e">
        <f t="shared" si="13"/>
        <v>#N/A</v>
      </c>
    </row>
    <row r="54" spans="1:19" s="7" customFormat="1" x14ac:dyDescent="0.15">
      <c r="A54" s="5" t="s">
        <v>42</v>
      </c>
      <c r="B54" s="5" t="e">
        <f>IF(B35=0,NA(),ROUND(B46/B35*100,3))</f>
        <v>#N/A</v>
      </c>
      <c r="C54" s="5" t="e">
        <f t="shared" ref="C54:Q54" si="14">IF(C35=0,NA(),ROUND(C46/C35*100,3))</f>
        <v>#N/A</v>
      </c>
      <c r="D54" s="5" t="e">
        <f t="shared" si="14"/>
        <v>#N/A</v>
      </c>
      <c r="E54" s="5" t="e">
        <f t="shared" si="14"/>
        <v>#N/A</v>
      </c>
      <c r="F54" s="5" t="e">
        <f t="shared" si="14"/>
        <v>#N/A</v>
      </c>
      <c r="G54" s="5" t="e">
        <f t="shared" si="14"/>
        <v>#N/A</v>
      </c>
      <c r="H54" s="5" t="e">
        <f t="shared" si="14"/>
        <v>#N/A</v>
      </c>
      <c r="I54" s="5" t="e">
        <f t="shared" si="14"/>
        <v>#N/A</v>
      </c>
      <c r="J54" s="5" t="e">
        <f t="shared" si="14"/>
        <v>#N/A</v>
      </c>
      <c r="K54" s="5" t="e">
        <f t="shared" si="14"/>
        <v>#N/A</v>
      </c>
      <c r="L54" s="5" t="e">
        <f t="shared" si="14"/>
        <v>#N/A</v>
      </c>
      <c r="M54" s="5" t="e">
        <f t="shared" si="14"/>
        <v>#N/A</v>
      </c>
      <c r="N54" s="5" t="e">
        <f t="shared" si="14"/>
        <v>#N/A</v>
      </c>
      <c r="O54" s="5" t="e">
        <f t="shared" si="14"/>
        <v>#N/A</v>
      </c>
      <c r="P54" s="5" t="e">
        <f t="shared" si="14"/>
        <v>#N/A</v>
      </c>
      <c r="Q54" s="5" t="e">
        <f t="shared" si="14"/>
        <v>#N/A</v>
      </c>
      <c r="R54" s="5" t="e">
        <f t="shared" ref="R54:S54" si="15">IF(R35=0,NA(),ROUND(R46/R35*100,3))</f>
        <v>#N/A</v>
      </c>
      <c r="S54" s="5" t="e">
        <f t="shared" si="15"/>
        <v>#N/A</v>
      </c>
    </row>
    <row r="55" spans="1:19" s="7" customFormat="1" x14ac:dyDescent="0.15">
      <c r="A55" s="5" t="s">
        <v>43</v>
      </c>
      <c r="B55" s="5" t="e">
        <f>IF(B35=0,NA(),ROUND(B47/B35*100,3))</f>
        <v>#N/A</v>
      </c>
      <c r="C55" s="5" t="e">
        <f t="shared" ref="C55:Q55" si="16">IF(C35=0,NA(),ROUND(C47/C35*100,3))</f>
        <v>#N/A</v>
      </c>
      <c r="D55" s="5" t="e">
        <f t="shared" si="16"/>
        <v>#N/A</v>
      </c>
      <c r="E55" s="5" t="e">
        <f t="shared" si="16"/>
        <v>#N/A</v>
      </c>
      <c r="F55" s="5" t="e">
        <f t="shared" si="16"/>
        <v>#N/A</v>
      </c>
      <c r="G55" s="5" t="e">
        <f t="shared" si="16"/>
        <v>#N/A</v>
      </c>
      <c r="H55" s="5" t="e">
        <f t="shared" si="16"/>
        <v>#N/A</v>
      </c>
      <c r="I55" s="5" t="e">
        <f t="shared" si="16"/>
        <v>#N/A</v>
      </c>
      <c r="J55" s="5" t="e">
        <f t="shared" si="16"/>
        <v>#N/A</v>
      </c>
      <c r="K55" s="5" t="e">
        <f t="shared" si="16"/>
        <v>#N/A</v>
      </c>
      <c r="L55" s="5" t="e">
        <f t="shared" si="16"/>
        <v>#N/A</v>
      </c>
      <c r="M55" s="5" t="e">
        <f t="shared" si="16"/>
        <v>#N/A</v>
      </c>
      <c r="N55" s="5" t="e">
        <f t="shared" si="16"/>
        <v>#N/A</v>
      </c>
      <c r="O55" s="5" t="e">
        <f t="shared" si="16"/>
        <v>#N/A</v>
      </c>
      <c r="P55" s="5" t="e">
        <f t="shared" si="16"/>
        <v>#N/A</v>
      </c>
      <c r="Q55" s="5" t="e">
        <f t="shared" si="16"/>
        <v>#N/A</v>
      </c>
      <c r="R55" s="5" t="e">
        <f t="shared" ref="R55:S55" si="17">IF(R35=0,NA(),ROUND(R47/R35*100,3))</f>
        <v>#N/A</v>
      </c>
      <c r="S55" s="5" t="e">
        <f t="shared" si="17"/>
        <v>#N/A</v>
      </c>
    </row>
    <row r="56" spans="1:19" s="7" customFormat="1" x14ac:dyDescent="0.15">
      <c r="A56" s="5" t="s">
        <v>44</v>
      </c>
      <c r="B56" s="5" t="e">
        <f>IF(B19=0,NA(),ROUND(B35/B19,3))</f>
        <v>#N/A</v>
      </c>
      <c r="C56" s="5" t="e">
        <f t="shared" ref="C56:Q56" si="18">IF(C19=0,NA(),ROUND(C35/C19,3))</f>
        <v>#N/A</v>
      </c>
      <c r="D56" s="5" t="e">
        <f t="shared" si="18"/>
        <v>#N/A</v>
      </c>
      <c r="E56" s="5" t="e">
        <f t="shared" si="18"/>
        <v>#N/A</v>
      </c>
      <c r="F56" s="5" t="e">
        <f t="shared" si="18"/>
        <v>#N/A</v>
      </c>
      <c r="G56" s="5" t="e">
        <f t="shared" si="18"/>
        <v>#N/A</v>
      </c>
      <c r="H56" s="5" t="e">
        <f t="shared" si="18"/>
        <v>#N/A</v>
      </c>
      <c r="I56" s="5" t="e">
        <f t="shared" si="18"/>
        <v>#N/A</v>
      </c>
      <c r="J56" s="5" t="e">
        <f t="shared" si="18"/>
        <v>#N/A</v>
      </c>
      <c r="K56" s="5" t="e">
        <f t="shared" si="18"/>
        <v>#N/A</v>
      </c>
      <c r="L56" s="5" t="e">
        <f t="shared" si="18"/>
        <v>#N/A</v>
      </c>
      <c r="M56" s="5" t="e">
        <f t="shared" si="18"/>
        <v>#N/A</v>
      </c>
      <c r="N56" s="5" t="e">
        <f t="shared" si="18"/>
        <v>#N/A</v>
      </c>
      <c r="O56" s="5" t="e">
        <f t="shared" si="18"/>
        <v>#N/A</v>
      </c>
      <c r="P56" s="5" t="e">
        <f t="shared" si="18"/>
        <v>#N/A</v>
      </c>
      <c r="Q56" s="5" t="e">
        <f t="shared" si="18"/>
        <v>#N/A</v>
      </c>
      <c r="R56" s="5" t="e">
        <f t="shared" ref="R56:S56" si="19">IF(R19=0,NA(),ROUND(R35/R19,3))</f>
        <v>#N/A</v>
      </c>
      <c r="S56" s="5" t="e">
        <f t="shared" si="19"/>
        <v>#N/A</v>
      </c>
    </row>
    <row r="57" spans="1:19" s="7" customFormat="1" x14ac:dyDescent="0.15">
      <c r="A57" s="5" t="s">
        <v>45</v>
      </c>
      <c r="B57" s="5" t="e">
        <f>IF(B19=0,NA(),ROUND(B31/B19*100,3))</f>
        <v>#N/A</v>
      </c>
      <c r="C57" s="5" t="e">
        <f t="shared" ref="C57:Q57" si="20">IF(C19=0,NA(),ROUND(C31/C19*100,3))</f>
        <v>#N/A</v>
      </c>
      <c r="D57" s="5" t="e">
        <f t="shared" si="20"/>
        <v>#N/A</v>
      </c>
      <c r="E57" s="5" t="e">
        <f t="shared" si="20"/>
        <v>#N/A</v>
      </c>
      <c r="F57" s="5" t="e">
        <f t="shared" si="20"/>
        <v>#N/A</v>
      </c>
      <c r="G57" s="5" t="e">
        <f t="shared" si="20"/>
        <v>#N/A</v>
      </c>
      <c r="H57" s="5" t="e">
        <f t="shared" si="20"/>
        <v>#N/A</v>
      </c>
      <c r="I57" s="5" t="e">
        <f t="shared" si="20"/>
        <v>#N/A</v>
      </c>
      <c r="J57" s="5" t="e">
        <f t="shared" si="20"/>
        <v>#N/A</v>
      </c>
      <c r="K57" s="5" t="e">
        <f t="shared" si="20"/>
        <v>#N/A</v>
      </c>
      <c r="L57" s="5" t="e">
        <f t="shared" si="20"/>
        <v>#N/A</v>
      </c>
      <c r="M57" s="5" t="e">
        <f t="shared" si="20"/>
        <v>#N/A</v>
      </c>
      <c r="N57" s="5" t="e">
        <f t="shared" si="20"/>
        <v>#N/A</v>
      </c>
      <c r="O57" s="5" t="e">
        <f t="shared" si="20"/>
        <v>#N/A</v>
      </c>
      <c r="P57" s="5" t="e">
        <f t="shared" si="20"/>
        <v>#N/A</v>
      </c>
      <c r="Q57" s="5" t="e">
        <f t="shared" si="20"/>
        <v>#N/A</v>
      </c>
      <c r="R57" s="5" t="e">
        <f t="shared" ref="R57:S57" si="21">IF(R19=0,NA(),ROUND(R31/R19*100,3))</f>
        <v>#N/A</v>
      </c>
      <c r="S57" s="5" t="e">
        <f t="shared" si="21"/>
        <v>#N/A</v>
      </c>
    </row>
    <row r="58" spans="1:19" s="7" customFormat="1" x14ac:dyDescent="0.15">
      <c r="A58" s="5" t="s">
        <v>46</v>
      </c>
      <c r="B58" s="5" t="e">
        <f>IF(B22=0,NA(),ROUND(B5/B22*100,3))</f>
        <v>#N/A</v>
      </c>
      <c r="C58" s="5" t="e">
        <f t="shared" ref="C58:Q58" si="22">IF(C22=0,NA(),ROUND(C5/C22*100,3))</f>
        <v>#N/A</v>
      </c>
      <c r="D58" s="5" t="e">
        <f t="shared" si="22"/>
        <v>#N/A</v>
      </c>
      <c r="E58" s="5" t="e">
        <f t="shared" si="22"/>
        <v>#N/A</v>
      </c>
      <c r="F58" s="5" t="e">
        <f t="shared" si="22"/>
        <v>#N/A</v>
      </c>
      <c r="G58" s="5" t="e">
        <f t="shared" si="22"/>
        <v>#N/A</v>
      </c>
      <c r="H58" s="5" t="e">
        <f t="shared" si="22"/>
        <v>#N/A</v>
      </c>
      <c r="I58" s="5" t="e">
        <f t="shared" si="22"/>
        <v>#N/A</v>
      </c>
      <c r="J58" s="5" t="e">
        <f t="shared" si="22"/>
        <v>#N/A</v>
      </c>
      <c r="K58" s="5" t="e">
        <f t="shared" si="22"/>
        <v>#N/A</v>
      </c>
      <c r="L58" s="5" t="e">
        <f t="shared" si="22"/>
        <v>#N/A</v>
      </c>
      <c r="M58" s="5" t="e">
        <f t="shared" si="22"/>
        <v>#N/A</v>
      </c>
      <c r="N58" s="5" t="e">
        <f t="shared" si="22"/>
        <v>#N/A</v>
      </c>
      <c r="O58" s="5" t="e">
        <f t="shared" si="22"/>
        <v>#N/A</v>
      </c>
      <c r="P58" s="5" t="e">
        <f t="shared" si="22"/>
        <v>#N/A</v>
      </c>
      <c r="Q58" s="5" t="e">
        <f t="shared" si="22"/>
        <v>#N/A</v>
      </c>
      <c r="R58" s="5" t="e">
        <f t="shared" ref="R58:S58" si="23">IF(R22=0,NA(),ROUND(R5/R22*100,3))</f>
        <v>#N/A</v>
      </c>
      <c r="S58" s="5" t="e">
        <f t="shared" si="23"/>
        <v>#N/A</v>
      </c>
    </row>
    <row r="59" spans="1:19" s="7" customFormat="1" x14ac:dyDescent="0.15">
      <c r="A59" s="5" t="s">
        <v>47</v>
      </c>
      <c r="B59" s="5" t="e">
        <f>IF(B22=0,NA(),ROUND((B6+B7+B8+B9)/B22*100,3))</f>
        <v>#N/A</v>
      </c>
      <c r="C59" s="5" t="e">
        <f t="shared" ref="C59:Q59" si="24">IF(C22=0,NA(),ROUND((C6+C7+C8+C9)/C22*100,3))</f>
        <v>#N/A</v>
      </c>
      <c r="D59" s="5" t="e">
        <f t="shared" si="24"/>
        <v>#N/A</v>
      </c>
      <c r="E59" s="5" t="e">
        <f t="shared" si="24"/>
        <v>#N/A</v>
      </c>
      <c r="F59" s="5" t="e">
        <f t="shared" si="24"/>
        <v>#N/A</v>
      </c>
      <c r="G59" s="5" t="e">
        <f t="shared" si="24"/>
        <v>#N/A</v>
      </c>
      <c r="H59" s="5" t="e">
        <f t="shared" si="24"/>
        <v>#N/A</v>
      </c>
      <c r="I59" s="5" t="e">
        <f t="shared" si="24"/>
        <v>#N/A</v>
      </c>
      <c r="J59" s="5" t="e">
        <f t="shared" si="24"/>
        <v>#N/A</v>
      </c>
      <c r="K59" s="5" t="e">
        <f t="shared" si="24"/>
        <v>#N/A</v>
      </c>
      <c r="L59" s="5" t="e">
        <f t="shared" si="24"/>
        <v>#N/A</v>
      </c>
      <c r="M59" s="5" t="e">
        <f t="shared" si="24"/>
        <v>#N/A</v>
      </c>
      <c r="N59" s="5" t="e">
        <f t="shared" si="24"/>
        <v>#N/A</v>
      </c>
      <c r="O59" s="5" t="e">
        <f t="shared" si="24"/>
        <v>#N/A</v>
      </c>
      <c r="P59" s="5" t="e">
        <f t="shared" si="24"/>
        <v>#N/A</v>
      </c>
      <c r="Q59" s="5" t="e">
        <f t="shared" si="24"/>
        <v>#N/A</v>
      </c>
      <c r="R59" s="5" t="e">
        <f t="shared" ref="R59:S59" si="25">IF(R22=0,NA(),ROUND((R6+R7+R8+R9)/R22*100,3))</f>
        <v>#N/A</v>
      </c>
      <c r="S59" s="5" t="e">
        <f t="shared" si="25"/>
        <v>#N/A</v>
      </c>
    </row>
    <row r="60" spans="1:19" s="7" customFormat="1" x14ac:dyDescent="0.15">
      <c r="A60" s="5" t="s">
        <v>48</v>
      </c>
      <c r="B60" s="5" t="e">
        <f>IF((B23+B25+B26)=0,NA(),ROUND(B5/(B23+B25+B26)*100,3))</f>
        <v>#N/A</v>
      </c>
      <c r="C60" s="5" t="e">
        <f t="shared" ref="C60:Q60" si="26">IF((C23+C25+C26)=0,NA(),ROUND(C5/(C23+C25+C26)*100,3))</f>
        <v>#N/A</v>
      </c>
      <c r="D60" s="5" t="e">
        <f t="shared" si="26"/>
        <v>#N/A</v>
      </c>
      <c r="E60" s="5" t="e">
        <f t="shared" si="26"/>
        <v>#N/A</v>
      </c>
      <c r="F60" s="5" t="e">
        <f t="shared" si="26"/>
        <v>#N/A</v>
      </c>
      <c r="G60" s="5" t="e">
        <f t="shared" si="26"/>
        <v>#N/A</v>
      </c>
      <c r="H60" s="5" t="e">
        <f t="shared" si="26"/>
        <v>#N/A</v>
      </c>
      <c r="I60" s="5" t="e">
        <f t="shared" si="26"/>
        <v>#N/A</v>
      </c>
      <c r="J60" s="5" t="e">
        <f t="shared" si="26"/>
        <v>#N/A</v>
      </c>
      <c r="K60" s="5" t="e">
        <f t="shared" si="26"/>
        <v>#N/A</v>
      </c>
      <c r="L60" s="5" t="e">
        <f t="shared" si="26"/>
        <v>#N/A</v>
      </c>
      <c r="M60" s="5" t="e">
        <f t="shared" si="26"/>
        <v>#N/A</v>
      </c>
      <c r="N60" s="5" t="e">
        <f t="shared" si="26"/>
        <v>#N/A</v>
      </c>
      <c r="O60" s="5" t="e">
        <f t="shared" si="26"/>
        <v>#N/A</v>
      </c>
      <c r="P60" s="5" t="e">
        <f t="shared" si="26"/>
        <v>#N/A</v>
      </c>
      <c r="Q60" s="5" t="e">
        <f t="shared" si="26"/>
        <v>#N/A</v>
      </c>
      <c r="R60" s="5" t="e">
        <f t="shared" ref="R60:S60" si="27">IF((R23+R25+R26)=0,NA(),ROUND(R5/(R23+R25+R26)*100,3))</f>
        <v>#N/A</v>
      </c>
      <c r="S60" s="5" t="e">
        <f t="shared" si="27"/>
        <v>#N/A</v>
      </c>
    </row>
    <row r="61" spans="1:19" s="7" customFormat="1" x14ac:dyDescent="0.15">
      <c r="A61" s="5" t="s">
        <v>49</v>
      </c>
      <c r="B61" s="5" t="e">
        <f>IF((B23+B25+B26)=0,NA(),ROUND((B6+B7+B8+B9)/(B23+B25+B26)*100,3))</f>
        <v>#N/A</v>
      </c>
      <c r="C61" s="5" t="e">
        <f t="shared" ref="C61:Q61" si="28">IF((C23+C25+C26)=0,NA(),ROUND((C6+C7+C8+C9)/(C23+C25+C26)*100,3))</f>
        <v>#N/A</v>
      </c>
      <c r="D61" s="5" t="e">
        <f t="shared" si="28"/>
        <v>#N/A</v>
      </c>
      <c r="E61" s="5" t="e">
        <f t="shared" si="28"/>
        <v>#N/A</v>
      </c>
      <c r="F61" s="5" t="e">
        <f t="shared" si="28"/>
        <v>#N/A</v>
      </c>
      <c r="G61" s="5" t="e">
        <f t="shared" si="28"/>
        <v>#N/A</v>
      </c>
      <c r="H61" s="5" t="e">
        <f t="shared" si="28"/>
        <v>#N/A</v>
      </c>
      <c r="I61" s="5" t="e">
        <f t="shared" si="28"/>
        <v>#N/A</v>
      </c>
      <c r="J61" s="5" t="e">
        <f t="shared" si="28"/>
        <v>#N/A</v>
      </c>
      <c r="K61" s="5" t="e">
        <f t="shared" si="28"/>
        <v>#N/A</v>
      </c>
      <c r="L61" s="5" t="e">
        <f t="shared" si="28"/>
        <v>#N/A</v>
      </c>
      <c r="M61" s="5" t="e">
        <f t="shared" si="28"/>
        <v>#N/A</v>
      </c>
      <c r="N61" s="5" t="e">
        <f t="shared" si="28"/>
        <v>#N/A</v>
      </c>
      <c r="O61" s="5" t="e">
        <f t="shared" si="28"/>
        <v>#N/A</v>
      </c>
      <c r="P61" s="5" t="e">
        <f t="shared" si="28"/>
        <v>#N/A</v>
      </c>
      <c r="Q61" s="5" t="e">
        <f t="shared" si="28"/>
        <v>#N/A</v>
      </c>
      <c r="R61" s="5" t="e">
        <f t="shared" ref="R61:S61" si="29">IF((R23+R25+R26)=0,NA(),ROUND((R6+R7+R8+R9)/(R23+R25+R26)*100,3))</f>
        <v>#N/A</v>
      </c>
      <c r="S61" s="5" t="e">
        <f t="shared" si="29"/>
        <v>#N/A</v>
      </c>
    </row>
    <row r="62" spans="1:19" s="7" customForma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s="7" customFormat="1" x14ac:dyDescent="0.15">
      <c r="A63" s="5" t="s">
        <v>50</v>
      </c>
      <c r="B63" s="6" t="e">
        <f>IF(B27+B28+B30=0,NA(),B27+B28+B30)</f>
        <v>#N/A</v>
      </c>
      <c r="C63" s="6" t="e">
        <f t="shared" ref="C63:Q63" si="30">IF(C27+C28+C30=0,NA(),C27+C28+C30)</f>
        <v>#N/A</v>
      </c>
      <c r="D63" s="6" t="e">
        <f t="shared" si="30"/>
        <v>#N/A</v>
      </c>
      <c r="E63" s="6" t="e">
        <f t="shared" si="30"/>
        <v>#N/A</v>
      </c>
      <c r="F63" s="6" t="e">
        <f t="shared" si="30"/>
        <v>#N/A</v>
      </c>
      <c r="G63" s="6" t="e">
        <f t="shared" si="30"/>
        <v>#N/A</v>
      </c>
      <c r="H63" s="6" t="e">
        <f t="shared" si="30"/>
        <v>#N/A</v>
      </c>
      <c r="I63" s="6" t="e">
        <f t="shared" si="30"/>
        <v>#N/A</v>
      </c>
      <c r="J63" s="6" t="e">
        <f t="shared" si="30"/>
        <v>#N/A</v>
      </c>
      <c r="K63" s="6" t="e">
        <f t="shared" si="30"/>
        <v>#N/A</v>
      </c>
      <c r="L63" s="6" t="e">
        <f t="shared" si="30"/>
        <v>#N/A</v>
      </c>
      <c r="M63" s="6" t="e">
        <f t="shared" si="30"/>
        <v>#N/A</v>
      </c>
      <c r="N63" s="6" t="e">
        <f t="shared" si="30"/>
        <v>#N/A</v>
      </c>
      <c r="O63" s="6" t="e">
        <f t="shared" si="30"/>
        <v>#N/A</v>
      </c>
      <c r="P63" s="6" t="e">
        <f t="shared" si="30"/>
        <v>#N/A</v>
      </c>
      <c r="Q63" s="6" t="e">
        <f t="shared" si="30"/>
        <v>#N/A</v>
      </c>
      <c r="R63" s="6" t="e">
        <f t="shared" ref="R63:S63" si="31">IF(R27+R28+R30=0,NA(),R27+R28+R30)</f>
        <v>#N/A</v>
      </c>
      <c r="S63" s="6" t="e">
        <f t="shared" si="31"/>
        <v>#N/A</v>
      </c>
    </row>
    <row r="64" spans="1:19" s="7" customFormat="1" x14ac:dyDescent="0.15">
      <c r="A64" s="5" t="s">
        <v>51</v>
      </c>
      <c r="B64" s="5" t="e">
        <f>IF(B19=0,NA(),ROUND(B27/B19*100,3))</f>
        <v>#N/A</v>
      </c>
      <c r="C64" s="5" t="e">
        <f t="shared" ref="C64:Q64" si="32">IF(C19=0,NA(),ROUND(C27/C19*100,3))</f>
        <v>#N/A</v>
      </c>
      <c r="D64" s="5" t="e">
        <f t="shared" si="32"/>
        <v>#N/A</v>
      </c>
      <c r="E64" s="5" t="e">
        <f t="shared" si="32"/>
        <v>#N/A</v>
      </c>
      <c r="F64" s="5" t="e">
        <f t="shared" si="32"/>
        <v>#N/A</v>
      </c>
      <c r="G64" s="5" t="e">
        <f t="shared" si="32"/>
        <v>#N/A</v>
      </c>
      <c r="H64" s="5" t="e">
        <f t="shared" si="32"/>
        <v>#N/A</v>
      </c>
      <c r="I64" s="5" t="e">
        <f t="shared" si="32"/>
        <v>#N/A</v>
      </c>
      <c r="J64" s="5" t="e">
        <f t="shared" si="32"/>
        <v>#N/A</v>
      </c>
      <c r="K64" s="5" t="e">
        <f t="shared" si="32"/>
        <v>#N/A</v>
      </c>
      <c r="L64" s="5" t="e">
        <f t="shared" si="32"/>
        <v>#N/A</v>
      </c>
      <c r="M64" s="5" t="e">
        <f t="shared" si="32"/>
        <v>#N/A</v>
      </c>
      <c r="N64" s="5" t="e">
        <f t="shared" si="32"/>
        <v>#N/A</v>
      </c>
      <c r="O64" s="5" t="e">
        <f t="shared" si="32"/>
        <v>#N/A</v>
      </c>
      <c r="P64" s="5" t="e">
        <f t="shared" si="32"/>
        <v>#N/A</v>
      </c>
      <c r="Q64" s="5" t="e">
        <f t="shared" si="32"/>
        <v>#N/A</v>
      </c>
      <c r="R64" s="5" t="e">
        <f t="shared" ref="R64:S64" si="33">IF(R19=0,NA(),ROUND(R27/R19*100,3))</f>
        <v>#N/A</v>
      </c>
      <c r="S64" s="5" t="e">
        <f t="shared" si="33"/>
        <v>#N/A</v>
      </c>
    </row>
    <row r="65" spans="1:19" s="7" customForma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s="7" customFormat="1" x14ac:dyDescent="0.15">
      <c r="A66" s="5" t="s">
        <v>52</v>
      </c>
      <c r="B66" s="6" t="e">
        <f>IF(B49=0,NA(),ROUND(B35/B49,3))</f>
        <v>#N/A</v>
      </c>
      <c r="C66" s="6" t="e">
        <f t="shared" ref="C66:Q66" si="34">IF(C49=0,NA(),ROUND(C35/C49,3))</f>
        <v>#N/A</v>
      </c>
      <c r="D66" s="6" t="e">
        <f t="shared" si="34"/>
        <v>#N/A</v>
      </c>
      <c r="E66" s="6" t="e">
        <f t="shared" si="34"/>
        <v>#N/A</v>
      </c>
      <c r="F66" s="6" t="e">
        <f t="shared" si="34"/>
        <v>#N/A</v>
      </c>
      <c r="G66" s="6" t="e">
        <f t="shared" si="34"/>
        <v>#N/A</v>
      </c>
      <c r="H66" s="6" t="e">
        <f t="shared" si="34"/>
        <v>#N/A</v>
      </c>
      <c r="I66" s="6" t="e">
        <f t="shared" si="34"/>
        <v>#N/A</v>
      </c>
      <c r="J66" s="6" t="e">
        <f t="shared" si="34"/>
        <v>#N/A</v>
      </c>
      <c r="K66" s="6" t="e">
        <f t="shared" si="34"/>
        <v>#N/A</v>
      </c>
      <c r="L66" s="6" t="e">
        <f t="shared" si="34"/>
        <v>#N/A</v>
      </c>
      <c r="M66" s="6" t="e">
        <f t="shared" si="34"/>
        <v>#N/A</v>
      </c>
      <c r="N66" s="6" t="e">
        <f t="shared" si="34"/>
        <v>#N/A</v>
      </c>
      <c r="O66" s="6" t="e">
        <f t="shared" si="34"/>
        <v>#N/A</v>
      </c>
      <c r="P66" s="6" t="e">
        <f t="shared" si="34"/>
        <v>#N/A</v>
      </c>
      <c r="Q66" s="6" t="e">
        <f t="shared" si="34"/>
        <v>#N/A</v>
      </c>
      <c r="R66" s="6" t="e">
        <f t="shared" ref="R66:S66" si="35">IF(R49=0,NA(),ROUND(R35/R49,3))</f>
        <v>#N/A</v>
      </c>
      <c r="S66" s="6" t="e">
        <f t="shared" si="35"/>
        <v>#N/A</v>
      </c>
    </row>
    <row r="67" spans="1:19" s="7" customFormat="1" x14ac:dyDescent="0.15">
      <c r="A67" s="5" t="s">
        <v>53</v>
      </c>
      <c r="B67" s="6" t="e">
        <f>IF(B49=0,NA(),ROUND(B45/B49,3))</f>
        <v>#N/A</v>
      </c>
      <c r="C67" s="6" t="e">
        <f t="shared" ref="C67:Q67" si="36">IF(C49=0,NA(),ROUND(C45/C49,3))</f>
        <v>#N/A</v>
      </c>
      <c r="D67" s="6" t="e">
        <f t="shared" si="36"/>
        <v>#N/A</v>
      </c>
      <c r="E67" s="6" t="e">
        <f t="shared" si="36"/>
        <v>#N/A</v>
      </c>
      <c r="F67" s="6" t="e">
        <f t="shared" si="36"/>
        <v>#N/A</v>
      </c>
      <c r="G67" s="6" t="e">
        <f t="shared" si="36"/>
        <v>#N/A</v>
      </c>
      <c r="H67" s="6" t="e">
        <f t="shared" si="36"/>
        <v>#N/A</v>
      </c>
      <c r="I67" s="6" t="e">
        <f t="shared" si="36"/>
        <v>#N/A</v>
      </c>
      <c r="J67" s="6" t="e">
        <f t="shared" si="36"/>
        <v>#N/A</v>
      </c>
      <c r="K67" s="6" t="e">
        <f t="shared" si="36"/>
        <v>#N/A</v>
      </c>
      <c r="L67" s="6" t="e">
        <f t="shared" si="36"/>
        <v>#N/A</v>
      </c>
      <c r="M67" s="6" t="e">
        <f t="shared" si="36"/>
        <v>#N/A</v>
      </c>
      <c r="N67" s="6" t="e">
        <f t="shared" si="36"/>
        <v>#N/A</v>
      </c>
      <c r="O67" s="6" t="e">
        <f t="shared" si="36"/>
        <v>#N/A</v>
      </c>
      <c r="P67" s="6" t="e">
        <f t="shared" si="36"/>
        <v>#N/A</v>
      </c>
      <c r="Q67" s="6" t="e">
        <f t="shared" si="36"/>
        <v>#N/A</v>
      </c>
      <c r="R67" s="6" t="e">
        <f t="shared" ref="R67:S67" si="37">IF(R49=0,NA(),ROUND(R45/R49,3))</f>
        <v>#N/A</v>
      </c>
      <c r="S67" s="6" t="e">
        <f t="shared" si="37"/>
        <v>#N/A</v>
      </c>
    </row>
    <row r="68" spans="1:19" s="7" customFormat="1" x14ac:dyDescent="0.15">
      <c r="A68" s="5" t="s">
        <v>54</v>
      </c>
      <c r="B68" s="6" t="e">
        <f>IF(B49=0,NA(),ROUND(B47/B49,3))</f>
        <v>#N/A</v>
      </c>
      <c r="C68" s="6" t="e">
        <f t="shared" ref="C68:Q68" si="38">IF(C49=0,NA(),ROUND(C47/C49,3))</f>
        <v>#N/A</v>
      </c>
      <c r="D68" s="6" t="e">
        <f t="shared" si="38"/>
        <v>#N/A</v>
      </c>
      <c r="E68" s="6" t="e">
        <f t="shared" si="38"/>
        <v>#N/A</v>
      </c>
      <c r="F68" s="6" t="e">
        <f t="shared" si="38"/>
        <v>#N/A</v>
      </c>
      <c r="G68" s="6" t="e">
        <f t="shared" si="38"/>
        <v>#N/A</v>
      </c>
      <c r="H68" s="6" t="e">
        <f t="shared" si="38"/>
        <v>#N/A</v>
      </c>
      <c r="I68" s="6" t="e">
        <f t="shared" si="38"/>
        <v>#N/A</v>
      </c>
      <c r="J68" s="6" t="e">
        <f t="shared" si="38"/>
        <v>#N/A</v>
      </c>
      <c r="K68" s="6" t="e">
        <f t="shared" si="38"/>
        <v>#N/A</v>
      </c>
      <c r="L68" s="6" t="e">
        <f t="shared" si="38"/>
        <v>#N/A</v>
      </c>
      <c r="M68" s="6" t="e">
        <f t="shared" si="38"/>
        <v>#N/A</v>
      </c>
      <c r="N68" s="6" t="e">
        <f t="shared" si="38"/>
        <v>#N/A</v>
      </c>
      <c r="O68" s="6" t="e">
        <f t="shared" si="38"/>
        <v>#N/A</v>
      </c>
      <c r="P68" s="6" t="e">
        <f t="shared" si="38"/>
        <v>#N/A</v>
      </c>
      <c r="Q68" s="6" t="e">
        <f t="shared" si="38"/>
        <v>#N/A</v>
      </c>
      <c r="R68" s="6" t="e">
        <f t="shared" ref="R68:S68" si="39">IF(R49=0,NA(),ROUND(R47/R49,3))</f>
        <v>#N/A</v>
      </c>
      <c r="S68" s="6" t="e">
        <f t="shared" si="39"/>
        <v>#N/A</v>
      </c>
    </row>
    <row r="69" spans="1:19" s="7" customFormat="1" x14ac:dyDescent="0.15">
      <c r="A69" s="5" t="s">
        <v>70</v>
      </c>
      <c r="B69" s="6" t="e">
        <f>IF(B49=0,NA(),ROUND(B27/B49,3))</f>
        <v>#N/A</v>
      </c>
      <c r="C69" s="6" t="e">
        <f t="shared" ref="C69:Q69" si="40">IF(C49=0,NA(),ROUND(C27/C49,3))</f>
        <v>#N/A</v>
      </c>
      <c r="D69" s="6" t="e">
        <f t="shared" si="40"/>
        <v>#N/A</v>
      </c>
      <c r="E69" s="6" t="e">
        <f t="shared" si="40"/>
        <v>#N/A</v>
      </c>
      <c r="F69" s="6" t="e">
        <f t="shared" si="40"/>
        <v>#N/A</v>
      </c>
      <c r="G69" s="6" t="e">
        <f t="shared" si="40"/>
        <v>#N/A</v>
      </c>
      <c r="H69" s="6" t="e">
        <f t="shared" si="40"/>
        <v>#N/A</v>
      </c>
      <c r="I69" s="6" t="e">
        <f t="shared" si="40"/>
        <v>#N/A</v>
      </c>
      <c r="J69" s="6" t="e">
        <f t="shared" si="40"/>
        <v>#N/A</v>
      </c>
      <c r="K69" s="6" t="e">
        <f t="shared" si="40"/>
        <v>#N/A</v>
      </c>
      <c r="L69" s="6" t="e">
        <f t="shared" si="40"/>
        <v>#N/A</v>
      </c>
      <c r="M69" s="6" t="e">
        <f t="shared" si="40"/>
        <v>#N/A</v>
      </c>
      <c r="N69" s="6" t="e">
        <f t="shared" si="40"/>
        <v>#N/A</v>
      </c>
      <c r="O69" s="6" t="e">
        <f t="shared" si="40"/>
        <v>#N/A</v>
      </c>
      <c r="P69" s="6" t="e">
        <f t="shared" si="40"/>
        <v>#N/A</v>
      </c>
      <c r="Q69" s="6" t="e">
        <f t="shared" si="40"/>
        <v>#N/A</v>
      </c>
      <c r="R69" s="6" t="e">
        <f t="shared" ref="R69:S69" si="41">IF(R49=0,NA(),ROUND(R27/R49,3))</f>
        <v>#N/A</v>
      </c>
      <c r="S69" s="6" t="e">
        <f t="shared" si="41"/>
        <v>#N/A</v>
      </c>
    </row>
    <row r="70" spans="1:19" s="7" customFormat="1" x14ac:dyDescent="0.1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1:19" s="7" customFormat="1" x14ac:dyDescent="0.15">
      <c r="A71" s="5" t="s">
        <v>79</v>
      </c>
      <c r="B71" s="6" t="e">
        <f>IF(B49=0,NA(),ROUND(B50/B49,0))</f>
        <v>#N/A</v>
      </c>
      <c r="C71" s="6" t="e">
        <f t="shared" ref="C71:Q71" si="42">IF(C49=0,NA(),ROUND(C50/C49,0))</f>
        <v>#N/A</v>
      </c>
      <c r="D71" s="6" t="e">
        <f t="shared" si="42"/>
        <v>#N/A</v>
      </c>
      <c r="E71" s="6" t="e">
        <f t="shared" si="42"/>
        <v>#N/A</v>
      </c>
      <c r="F71" s="6" t="e">
        <f t="shared" si="42"/>
        <v>#N/A</v>
      </c>
      <c r="G71" s="6" t="e">
        <f t="shared" si="42"/>
        <v>#N/A</v>
      </c>
      <c r="H71" s="6" t="e">
        <f t="shared" si="42"/>
        <v>#N/A</v>
      </c>
      <c r="I71" s="6" t="e">
        <f t="shared" si="42"/>
        <v>#N/A</v>
      </c>
      <c r="J71" s="6" t="e">
        <f t="shared" si="42"/>
        <v>#N/A</v>
      </c>
      <c r="K71" s="6" t="e">
        <f t="shared" si="42"/>
        <v>#N/A</v>
      </c>
      <c r="L71" s="6" t="e">
        <f t="shared" si="42"/>
        <v>#N/A</v>
      </c>
      <c r="M71" s="6" t="e">
        <f t="shared" si="42"/>
        <v>#N/A</v>
      </c>
      <c r="N71" s="6" t="e">
        <f t="shared" si="42"/>
        <v>#N/A</v>
      </c>
      <c r="O71" s="6" t="e">
        <f t="shared" si="42"/>
        <v>#N/A</v>
      </c>
      <c r="P71" s="6" t="e">
        <f t="shared" si="42"/>
        <v>#N/A</v>
      </c>
      <c r="Q71" s="6" t="e">
        <f t="shared" si="42"/>
        <v>#N/A</v>
      </c>
      <c r="R71" s="6" t="e">
        <f t="shared" ref="R71:S71" si="43">IF(R49=0,NA(),ROUND(R50/R49,0))</f>
        <v>#N/A</v>
      </c>
      <c r="S71" s="6" t="e">
        <f t="shared" si="43"/>
        <v>#N/A</v>
      </c>
    </row>
    <row r="72" spans="1:19" s="7" customFormat="1" x14ac:dyDescent="0.15">
      <c r="A72" s="5" t="s">
        <v>80</v>
      </c>
      <c r="B72" s="6" t="e">
        <f>IF(B50=0,NA(),ROUND(B35/B50,3))</f>
        <v>#N/A</v>
      </c>
      <c r="C72" s="6" t="e">
        <f t="shared" ref="C72:Q72" si="44">IF(C50=0,NA(),ROUND(C35/C50,3))</f>
        <v>#N/A</v>
      </c>
      <c r="D72" s="6" t="e">
        <f t="shared" si="44"/>
        <v>#N/A</v>
      </c>
      <c r="E72" s="6" t="e">
        <f t="shared" si="44"/>
        <v>#N/A</v>
      </c>
      <c r="F72" s="6" t="e">
        <f t="shared" si="44"/>
        <v>#N/A</v>
      </c>
      <c r="G72" s="6" t="e">
        <f t="shared" si="44"/>
        <v>#N/A</v>
      </c>
      <c r="H72" s="6" t="e">
        <f t="shared" si="44"/>
        <v>#N/A</v>
      </c>
      <c r="I72" s="6" t="e">
        <f t="shared" si="44"/>
        <v>#N/A</v>
      </c>
      <c r="J72" s="6" t="e">
        <f t="shared" si="44"/>
        <v>#N/A</v>
      </c>
      <c r="K72" s="6" t="e">
        <f t="shared" si="44"/>
        <v>#N/A</v>
      </c>
      <c r="L72" s="6" t="e">
        <f t="shared" si="44"/>
        <v>#N/A</v>
      </c>
      <c r="M72" s="6" t="e">
        <f t="shared" si="44"/>
        <v>#N/A</v>
      </c>
      <c r="N72" s="6" t="e">
        <f t="shared" si="44"/>
        <v>#N/A</v>
      </c>
      <c r="O72" s="6" t="e">
        <f t="shared" si="44"/>
        <v>#N/A</v>
      </c>
      <c r="P72" s="6" t="e">
        <f t="shared" si="44"/>
        <v>#N/A</v>
      </c>
      <c r="Q72" s="6" t="e">
        <f t="shared" si="44"/>
        <v>#N/A</v>
      </c>
      <c r="R72" s="6" t="e">
        <f t="shared" ref="R72:S72" si="45">IF(R50=0,NA(),ROUND(R35/R50,3))</f>
        <v>#N/A</v>
      </c>
      <c r="S72" s="6" t="e">
        <f t="shared" si="45"/>
        <v>#N/A</v>
      </c>
    </row>
    <row r="73" spans="1:19" s="7" customForma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s="7" customFormat="1" x14ac:dyDescent="0.15">
      <c r="A74" s="5" t="s">
        <v>55</v>
      </c>
      <c r="B74" s="5" t="e">
        <f>IF(B40=0,NA(),ROUND(B41/B40*100,3))</f>
        <v>#N/A</v>
      </c>
      <c r="C74" s="5" t="e">
        <f t="shared" ref="C74:Q74" si="46">IF(C40=0,NA(),ROUND(C41/C40*100,3))</f>
        <v>#N/A</v>
      </c>
      <c r="D74" s="5" t="e">
        <f t="shared" si="46"/>
        <v>#N/A</v>
      </c>
      <c r="E74" s="5" t="e">
        <f t="shared" si="46"/>
        <v>#N/A</v>
      </c>
      <c r="F74" s="5" t="e">
        <f t="shared" si="46"/>
        <v>#N/A</v>
      </c>
      <c r="G74" s="5" t="e">
        <f t="shared" si="46"/>
        <v>#N/A</v>
      </c>
      <c r="H74" s="5" t="e">
        <f t="shared" si="46"/>
        <v>#N/A</v>
      </c>
      <c r="I74" s="5" t="e">
        <f t="shared" si="46"/>
        <v>#N/A</v>
      </c>
      <c r="J74" s="5" t="e">
        <f t="shared" si="46"/>
        <v>#N/A</v>
      </c>
      <c r="K74" s="5" t="e">
        <f t="shared" si="46"/>
        <v>#N/A</v>
      </c>
      <c r="L74" s="5" t="e">
        <f t="shared" si="46"/>
        <v>#N/A</v>
      </c>
      <c r="M74" s="5" t="e">
        <f t="shared" si="46"/>
        <v>#N/A</v>
      </c>
      <c r="N74" s="5" t="e">
        <f t="shared" si="46"/>
        <v>#N/A</v>
      </c>
      <c r="O74" s="5" t="e">
        <f t="shared" si="46"/>
        <v>#N/A</v>
      </c>
      <c r="P74" s="5" t="e">
        <f t="shared" si="46"/>
        <v>#N/A</v>
      </c>
      <c r="Q74" s="5" t="e">
        <f t="shared" si="46"/>
        <v>#N/A</v>
      </c>
      <c r="R74" s="5" t="e">
        <f t="shared" ref="R74:S74" si="47">IF(R40=0,NA(),ROUND(R41/R40*100,3))</f>
        <v>#N/A</v>
      </c>
      <c r="S74" s="5" t="e">
        <f t="shared" si="47"/>
        <v>#N/A</v>
      </c>
    </row>
    <row r="75" spans="1:19" s="7" customFormat="1" x14ac:dyDescent="0.15">
      <c r="A75" s="5" t="s">
        <v>56</v>
      </c>
      <c r="B75" s="5" t="e">
        <f>IF(B35=0,NA(),ROUND(B41/B35*100,3))</f>
        <v>#N/A</v>
      </c>
      <c r="C75" s="5" t="e">
        <f t="shared" ref="C75:Q75" si="48">IF(C35=0,NA(),ROUND(C41/C35*100,3))</f>
        <v>#N/A</v>
      </c>
      <c r="D75" s="5" t="e">
        <f t="shared" si="48"/>
        <v>#N/A</v>
      </c>
      <c r="E75" s="5" t="e">
        <f t="shared" si="48"/>
        <v>#N/A</v>
      </c>
      <c r="F75" s="5" t="e">
        <f t="shared" si="48"/>
        <v>#N/A</v>
      </c>
      <c r="G75" s="5" t="e">
        <f t="shared" si="48"/>
        <v>#N/A</v>
      </c>
      <c r="H75" s="5" t="e">
        <f t="shared" si="48"/>
        <v>#N/A</v>
      </c>
      <c r="I75" s="5" t="e">
        <f t="shared" si="48"/>
        <v>#N/A</v>
      </c>
      <c r="J75" s="5" t="e">
        <f t="shared" si="48"/>
        <v>#N/A</v>
      </c>
      <c r="K75" s="5" t="e">
        <f t="shared" si="48"/>
        <v>#N/A</v>
      </c>
      <c r="L75" s="5" t="e">
        <f t="shared" si="48"/>
        <v>#N/A</v>
      </c>
      <c r="M75" s="5" t="e">
        <f t="shared" si="48"/>
        <v>#N/A</v>
      </c>
      <c r="N75" s="5" t="e">
        <f t="shared" si="48"/>
        <v>#N/A</v>
      </c>
      <c r="O75" s="5" t="e">
        <f t="shared" si="48"/>
        <v>#N/A</v>
      </c>
      <c r="P75" s="5" t="e">
        <f t="shared" si="48"/>
        <v>#N/A</v>
      </c>
      <c r="Q75" s="5" t="e">
        <f t="shared" si="48"/>
        <v>#N/A</v>
      </c>
      <c r="R75" s="5" t="e">
        <f t="shared" ref="R75:S75" si="49">IF(R35=0,NA(),ROUND(R41/R35*100,3))</f>
        <v>#N/A</v>
      </c>
      <c r="S75" s="5" t="e">
        <f t="shared" si="49"/>
        <v>#N/A</v>
      </c>
    </row>
    <row r="76" spans="1:19" s="7" customForma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s="7" customFormat="1" x14ac:dyDescent="0.15">
      <c r="A77" s="5" t="s">
        <v>57</v>
      </c>
      <c r="B77" s="5" t="e">
        <f>IF(B49=0,NA(),ROUND(B41/B49,3))</f>
        <v>#N/A</v>
      </c>
      <c r="C77" s="5" t="e">
        <f t="shared" ref="C77:Q77" si="50">IF(C49=0,NA(),ROUND(C41/C49,3))</f>
        <v>#N/A</v>
      </c>
      <c r="D77" s="5" t="e">
        <f t="shared" si="50"/>
        <v>#N/A</v>
      </c>
      <c r="E77" s="5" t="e">
        <f t="shared" si="50"/>
        <v>#N/A</v>
      </c>
      <c r="F77" s="5" t="e">
        <f t="shared" si="50"/>
        <v>#N/A</v>
      </c>
      <c r="G77" s="5" t="e">
        <f t="shared" si="50"/>
        <v>#N/A</v>
      </c>
      <c r="H77" s="5" t="e">
        <f t="shared" si="50"/>
        <v>#N/A</v>
      </c>
      <c r="I77" s="5" t="e">
        <f t="shared" si="50"/>
        <v>#N/A</v>
      </c>
      <c r="J77" s="5" t="e">
        <f t="shared" si="50"/>
        <v>#N/A</v>
      </c>
      <c r="K77" s="5" t="e">
        <f t="shared" si="50"/>
        <v>#N/A</v>
      </c>
      <c r="L77" s="5" t="e">
        <f t="shared" si="50"/>
        <v>#N/A</v>
      </c>
      <c r="M77" s="5" t="e">
        <f t="shared" si="50"/>
        <v>#N/A</v>
      </c>
      <c r="N77" s="5" t="e">
        <f t="shared" si="50"/>
        <v>#N/A</v>
      </c>
      <c r="O77" s="5" t="e">
        <f t="shared" si="50"/>
        <v>#N/A</v>
      </c>
      <c r="P77" s="5" t="e">
        <f t="shared" si="50"/>
        <v>#N/A</v>
      </c>
      <c r="Q77" s="5" t="e">
        <f t="shared" si="50"/>
        <v>#N/A</v>
      </c>
      <c r="R77" s="5" t="e">
        <f t="shared" ref="R77:S77" si="51">IF(R49=0,NA(),ROUND(R41/R49,3))</f>
        <v>#N/A</v>
      </c>
      <c r="S77" s="5" t="e">
        <f t="shared" si="51"/>
        <v>#N/A</v>
      </c>
    </row>
    <row r="78" spans="1:19" s="7" customForma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s="7" customFormat="1" x14ac:dyDescent="0.15">
      <c r="A79" s="5" t="s">
        <v>58</v>
      </c>
      <c r="B79" s="5" t="e">
        <f>IF(B11=0,NA(),ROUND(B35/B11,3))</f>
        <v>#N/A</v>
      </c>
      <c r="C79" s="5" t="e">
        <f t="shared" ref="C79:Q79" si="52">IF(C11=0,NA(),ROUND(C35/C11,3))</f>
        <v>#N/A</v>
      </c>
      <c r="D79" s="5" t="e">
        <f t="shared" si="52"/>
        <v>#N/A</v>
      </c>
      <c r="E79" s="5" t="e">
        <f t="shared" si="52"/>
        <v>#N/A</v>
      </c>
      <c r="F79" s="5" t="e">
        <f t="shared" si="52"/>
        <v>#N/A</v>
      </c>
      <c r="G79" s="5" t="e">
        <f t="shared" si="52"/>
        <v>#N/A</v>
      </c>
      <c r="H79" s="5" t="e">
        <f t="shared" si="52"/>
        <v>#N/A</v>
      </c>
      <c r="I79" s="5" t="e">
        <f t="shared" si="52"/>
        <v>#N/A</v>
      </c>
      <c r="J79" s="5" t="e">
        <f t="shared" si="52"/>
        <v>#N/A</v>
      </c>
      <c r="K79" s="5" t="e">
        <f t="shared" si="52"/>
        <v>#N/A</v>
      </c>
      <c r="L79" s="5" t="e">
        <f t="shared" si="52"/>
        <v>#N/A</v>
      </c>
      <c r="M79" s="5" t="e">
        <f t="shared" si="52"/>
        <v>#N/A</v>
      </c>
      <c r="N79" s="5" t="e">
        <f t="shared" si="52"/>
        <v>#N/A</v>
      </c>
      <c r="O79" s="5" t="e">
        <f t="shared" si="52"/>
        <v>#N/A</v>
      </c>
      <c r="P79" s="5" t="e">
        <f t="shared" si="52"/>
        <v>#N/A</v>
      </c>
      <c r="Q79" s="5" t="e">
        <f t="shared" si="52"/>
        <v>#N/A</v>
      </c>
      <c r="R79" s="5" t="e">
        <f t="shared" ref="R79:S79" si="53">IF(R11=0,NA(),ROUND(R35/R11,3))</f>
        <v>#N/A</v>
      </c>
      <c r="S79" s="5" t="e">
        <f t="shared" si="53"/>
        <v>#N/A</v>
      </c>
    </row>
    <row r="80" spans="1:19" s="7" customFormat="1" x14ac:dyDescent="0.15">
      <c r="A80" s="5" t="s">
        <v>59</v>
      </c>
      <c r="B80" s="5" t="e">
        <f>IF(B12=0,NA(),ROUND(B35/B12,3))</f>
        <v>#N/A</v>
      </c>
      <c r="C80" s="5" t="e">
        <f t="shared" ref="C80:Q80" si="54">IF(C12=0,NA(),ROUND(C35/C12,3))</f>
        <v>#N/A</v>
      </c>
      <c r="D80" s="5" t="e">
        <f t="shared" si="54"/>
        <v>#N/A</v>
      </c>
      <c r="E80" s="5" t="e">
        <f t="shared" si="54"/>
        <v>#N/A</v>
      </c>
      <c r="F80" s="5" t="e">
        <f t="shared" si="54"/>
        <v>#N/A</v>
      </c>
      <c r="G80" s="5" t="e">
        <f t="shared" si="54"/>
        <v>#N/A</v>
      </c>
      <c r="H80" s="5" t="e">
        <f t="shared" si="54"/>
        <v>#N/A</v>
      </c>
      <c r="I80" s="5" t="e">
        <f t="shared" si="54"/>
        <v>#N/A</v>
      </c>
      <c r="J80" s="5" t="e">
        <f t="shared" si="54"/>
        <v>#N/A</v>
      </c>
      <c r="K80" s="5" t="e">
        <f t="shared" si="54"/>
        <v>#N/A</v>
      </c>
      <c r="L80" s="5" t="e">
        <f t="shared" si="54"/>
        <v>#N/A</v>
      </c>
      <c r="M80" s="5" t="e">
        <f t="shared" si="54"/>
        <v>#N/A</v>
      </c>
      <c r="N80" s="5" t="e">
        <f t="shared" si="54"/>
        <v>#N/A</v>
      </c>
      <c r="O80" s="5" t="e">
        <f t="shared" si="54"/>
        <v>#N/A</v>
      </c>
      <c r="P80" s="5" t="e">
        <f t="shared" si="54"/>
        <v>#N/A</v>
      </c>
      <c r="Q80" s="5" t="e">
        <f t="shared" si="54"/>
        <v>#N/A</v>
      </c>
      <c r="R80" s="5" t="e">
        <f t="shared" ref="R80:S80" si="55">IF(R12=0,NA(),ROUND(R35/R12,3))</f>
        <v>#N/A</v>
      </c>
      <c r="S80" s="5" t="e">
        <f t="shared" si="55"/>
        <v>#N/A</v>
      </c>
    </row>
    <row r="81" spans="1:19" s="7" customFormat="1" x14ac:dyDescent="0.15">
      <c r="A81" s="5" t="s">
        <v>60</v>
      </c>
      <c r="B81" s="5" t="e">
        <f>IF(B35=0,NA(),ROUND(B63/B35*100,3))</f>
        <v>#N/A</v>
      </c>
      <c r="C81" s="5" t="e">
        <f t="shared" ref="C81:Q81" si="56">IF(C35=0,NA(),ROUND(C63/C35*100,3))</f>
        <v>#N/A</v>
      </c>
      <c r="D81" s="5" t="e">
        <f t="shared" si="56"/>
        <v>#N/A</v>
      </c>
      <c r="E81" s="5" t="e">
        <f t="shared" si="56"/>
        <v>#N/A</v>
      </c>
      <c r="F81" s="5" t="e">
        <f t="shared" si="56"/>
        <v>#N/A</v>
      </c>
      <c r="G81" s="5" t="e">
        <f t="shared" si="56"/>
        <v>#N/A</v>
      </c>
      <c r="H81" s="5" t="e">
        <f t="shared" si="56"/>
        <v>#N/A</v>
      </c>
      <c r="I81" s="5" t="e">
        <f t="shared" si="56"/>
        <v>#N/A</v>
      </c>
      <c r="J81" s="5" t="e">
        <f t="shared" si="56"/>
        <v>#N/A</v>
      </c>
      <c r="K81" s="5" t="e">
        <f t="shared" si="56"/>
        <v>#N/A</v>
      </c>
      <c r="L81" s="5" t="e">
        <f t="shared" si="56"/>
        <v>#N/A</v>
      </c>
      <c r="M81" s="5" t="e">
        <f t="shared" si="56"/>
        <v>#N/A</v>
      </c>
      <c r="N81" s="5" t="e">
        <f t="shared" si="56"/>
        <v>#N/A</v>
      </c>
      <c r="O81" s="5" t="e">
        <f t="shared" si="56"/>
        <v>#N/A</v>
      </c>
      <c r="P81" s="5" t="e">
        <f t="shared" si="56"/>
        <v>#N/A</v>
      </c>
      <c r="Q81" s="5" t="e">
        <f t="shared" si="56"/>
        <v>#N/A</v>
      </c>
      <c r="R81" s="5" t="e">
        <f t="shared" ref="R81:S81" si="57">IF(R35=0,NA(),ROUND(R63/R35*100,3))</f>
        <v>#N/A</v>
      </c>
      <c r="S81" s="5" t="e">
        <f t="shared" si="57"/>
        <v>#N/A</v>
      </c>
    </row>
  </sheetData>
  <phoneticPr fontId="1"/>
  <pageMargins left="0.75" right="0.75" top="1" bottom="1" header="0.51200000000000001" footer="0.51200000000000001"/>
  <pageSetup paperSize="9" scale="5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6DBB6-CB6A-4776-ACF9-4F18F6BBABC4}">
  <sheetPr>
    <tabColor rgb="FFFF0000"/>
  </sheetPr>
  <dimension ref="A2:T22"/>
  <sheetViews>
    <sheetView zoomScale="80" zoomScaleNormal="80" workbookViewId="0">
      <selection activeCell="O68" sqref="O68"/>
    </sheetView>
  </sheetViews>
  <sheetFormatPr defaultRowHeight="13.5" x14ac:dyDescent="0.15"/>
  <cols>
    <col min="1" max="1" width="20.75" customWidth="1"/>
    <col min="2" max="20" width="10.5" customWidth="1"/>
  </cols>
  <sheetData>
    <row r="2" spans="1:20" ht="12.6" customHeight="1" x14ac:dyDescent="0.15">
      <c r="A2" s="3" t="s">
        <v>90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76</v>
      </c>
      <c r="M2" s="3" t="s">
        <v>92</v>
      </c>
      <c r="N2" s="3" t="s">
        <v>93</v>
      </c>
      <c r="O2" s="3" t="s">
        <v>98</v>
      </c>
      <c r="P2" s="3" t="s">
        <v>99</v>
      </c>
      <c r="Q2" s="3" t="s">
        <v>100</v>
      </c>
      <c r="R2" s="3" t="s">
        <v>104</v>
      </c>
      <c r="S2" s="3" t="s">
        <v>105</v>
      </c>
      <c r="T2" s="3" t="s">
        <v>106</v>
      </c>
    </row>
    <row r="3" spans="1:20" s="7" customFormat="1" x14ac:dyDescent="0.15">
      <c r="A3" s="5" t="s">
        <v>91</v>
      </c>
      <c r="B3" s="5" t="e">
        <f>IF(わが社!B50=0,NA(),わが社!B50)</f>
        <v>#N/A</v>
      </c>
      <c r="C3" s="5" t="e">
        <f>IF(わが社!C50=0,NA(),わが社!C50)</f>
        <v>#N/A</v>
      </c>
      <c r="D3" s="5" t="e">
        <f>IF(わが社!D50=0,NA(),わが社!D50)</f>
        <v>#N/A</v>
      </c>
      <c r="E3" s="5" t="e">
        <f>IF(わが社!E50=0,NA(),わが社!E50)</f>
        <v>#N/A</v>
      </c>
      <c r="F3" s="5" t="e">
        <f>IF(わが社!F50=0,NA(),わが社!F50)</f>
        <v>#N/A</v>
      </c>
      <c r="G3" s="5" t="e">
        <f>IF(わが社!G50=0,NA(),わが社!G50)</f>
        <v>#N/A</v>
      </c>
      <c r="H3" s="5" t="e">
        <f>IF(わが社!H50=0,NA(),わが社!H50)</f>
        <v>#N/A</v>
      </c>
      <c r="I3" s="5" t="e">
        <f>IF(わが社!I50=0,NA(),わが社!I50)</f>
        <v>#N/A</v>
      </c>
      <c r="J3" s="5" t="e">
        <f>IF(わが社!J50=0,NA(),わが社!J50)</f>
        <v>#N/A</v>
      </c>
      <c r="K3" s="5" t="e">
        <f>IF(わが社!K50=0,NA(),わが社!K50)</f>
        <v>#N/A</v>
      </c>
      <c r="L3" s="5" t="e">
        <f>IF(わが社!L50=0,NA(),わが社!L50)</f>
        <v>#N/A</v>
      </c>
      <c r="M3" s="5" t="e">
        <f>IF(わが社!M50=0,NA(),わが社!M50)</f>
        <v>#N/A</v>
      </c>
      <c r="N3" s="5" t="e">
        <f>IF(わが社!N50=0,NA(),わが社!N50)</f>
        <v>#N/A</v>
      </c>
      <c r="O3" s="5" t="e">
        <f>IF(わが社!O50=0,NA(),わが社!O50)</f>
        <v>#N/A</v>
      </c>
      <c r="P3" s="5" t="e">
        <f>IF(わが社!P50=0,NA(),わが社!P50)</f>
        <v>#N/A</v>
      </c>
      <c r="Q3" s="5" t="e">
        <f>IF(わが社!Q50=0,NA(),わが社!Q50)</f>
        <v>#N/A</v>
      </c>
      <c r="R3" s="5" t="e">
        <f>IF(わが社!R50=0,NA(),わが社!R50)</f>
        <v>#N/A</v>
      </c>
      <c r="S3" s="5" t="e">
        <f>IF(わが社!S50=0,NA(),わが社!S50)</f>
        <v>#N/A</v>
      </c>
      <c r="T3" s="5" t="e">
        <f>IF(わが社!T50=0,NA(),わが社!T50)</f>
        <v>#N/A</v>
      </c>
    </row>
    <row r="4" spans="1:20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x14ac:dyDescent="0.15">
      <c r="A10" s="3" t="s">
        <v>81</v>
      </c>
      <c r="B10" s="3">
        <v>46538554</v>
      </c>
      <c r="C10" s="3">
        <v>45532571</v>
      </c>
      <c r="D10" s="3">
        <v>45075840</v>
      </c>
      <c r="E10" s="3">
        <v>44037319</v>
      </c>
      <c r="F10" s="3">
        <v>42778262</v>
      </c>
      <c r="G10" s="3">
        <v>42095223</v>
      </c>
      <c r="H10" s="3">
        <v>41776799</v>
      </c>
      <c r="I10" s="3">
        <v>41072649</v>
      </c>
      <c r="J10" s="3">
        <v>39372528</v>
      </c>
      <c r="K10" s="3">
        <v>38664214</v>
      </c>
      <c r="L10" s="3">
        <v>37893027</v>
      </c>
      <c r="M10" s="3">
        <v>36519134</v>
      </c>
      <c r="N10" s="3">
        <v>34748151</v>
      </c>
      <c r="O10" s="3">
        <v>32987980</v>
      </c>
      <c r="P10" s="3">
        <v>30582756</v>
      </c>
      <c r="Q10" s="3">
        <v>29034682</v>
      </c>
      <c r="R10" s="3">
        <v>27124736</v>
      </c>
      <c r="S10" s="3">
        <v>24873519</v>
      </c>
      <c r="T10" s="3"/>
    </row>
    <row r="11" spans="1:20" x14ac:dyDescent="0.15">
      <c r="A11" t="s">
        <v>96</v>
      </c>
    </row>
    <row r="14" spans="1:20" x14ac:dyDescent="0.15">
      <c r="A14" s="3" t="s">
        <v>90</v>
      </c>
      <c r="B14" s="3" t="s">
        <v>0</v>
      </c>
      <c r="C14" s="3" t="s">
        <v>1</v>
      </c>
      <c r="D14" s="3" t="s">
        <v>2</v>
      </c>
      <c r="E14" s="3" t="s">
        <v>3</v>
      </c>
      <c r="F14" s="3" t="s">
        <v>4</v>
      </c>
      <c r="G14" s="3" t="s">
        <v>5</v>
      </c>
      <c r="H14" s="3" t="s">
        <v>6</v>
      </c>
      <c r="I14" s="3" t="s">
        <v>7</v>
      </c>
      <c r="J14" s="3" t="s">
        <v>8</v>
      </c>
      <c r="K14" s="3" t="s">
        <v>9</v>
      </c>
      <c r="L14" s="3" t="s">
        <v>76</v>
      </c>
      <c r="M14" s="3" t="s">
        <v>92</v>
      </c>
      <c r="N14" s="3" t="s">
        <v>93</v>
      </c>
      <c r="O14" s="3" t="s">
        <v>98</v>
      </c>
      <c r="P14" s="3" t="s">
        <v>99</v>
      </c>
      <c r="Q14" s="3" t="s">
        <v>100</v>
      </c>
      <c r="R14" s="3" t="s">
        <v>104</v>
      </c>
      <c r="S14" s="3" t="s">
        <v>104</v>
      </c>
      <c r="T14" s="3" t="s">
        <v>104</v>
      </c>
    </row>
    <row r="15" spans="1:20" s="7" customFormat="1" x14ac:dyDescent="0.15">
      <c r="A15" s="5" t="s">
        <v>91</v>
      </c>
      <c r="B15" s="5" t="e">
        <f>IF(ROUND(B3/$B$3*100,1)=0,NA(),ROUND(B3/$B$3*100,1))</f>
        <v>#N/A</v>
      </c>
      <c r="C15" s="5" t="e">
        <f t="shared" ref="C15:Q15" si="0">IF(ROUND(C3/$B$3*100,1)=0,NA(),ROUND(C3/$B$3*100,1))</f>
        <v>#N/A</v>
      </c>
      <c r="D15" s="5" t="e">
        <f t="shared" si="0"/>
        <v>#N/A</v>
      </c>
      <c r="E15" s="5" t="e">
        <f t="shared" si="0"/>
        <v>#N/A</v>
      </c>
      <c r="F15" s="5" t="e">
        <f t="shared" si="0"/>
        <v>#N/A</v>
      </c>
      <c r="G15" s="5" t="e">
        <f t="shared" si="0"/>
        <v>#N/A</v>
      </c>
      <c r="H15" s="5" t="e">
        <f t="shared" si="0"/>
        <v>#N/A</v>
      </c>
      <c r="I15" s="5" t="e">
        <f t="shared" si="0"/>
        <v>#N/A</v>
      </c>
      <c r="J15" s="5" t="e">
        <f t="shared" si="0"/>
        <v>#N/A</v>
      </c>
      <c r="K15" s="5" t="e">
        <f t="shared" si="0"/>
        <v>#N/A</v>
      </c>
      <c r="L15" s="5" t="e">
        <f t="shared" si="0"/>
        <v>#N/A</v>
      </c>
      <c r="M15" s="5" t="e">
        <f t="shared" si="0"/>
        <v>#N/A</v>
      </c>
      <c r="N15" s="5" t="e">
        <f t="shared" si="0"/>
        <v>#N/A</v>
      </c>
      <c r="O15" s="5" t="e">
        <f t="shared" si="0"/>
        <v>#N/A</v>
      </c>
      <c r="P15" s="5" t="e">
        <f t="shared" si="0"/>
        <v>#N/A</v>
      </c>
      <c r="Q15" s="5" t="e">
        <f t="shared" si="0"/>
        <v>#N/A</v>
      </c>
      <c r="R15" s="5" t="e">
        <f t="shared" ref="R15:T15" si="1">IF(ROUND(R3/$B$3*100,1)=0,NA(),ROUND(R3/$B$3*100,1))</f>
        <v>#N/A</v>
      </c>
      <c r="S15" s="5" t="e">
        <f t="shared" si="1"/>
        <v>#N/A</v>
      </c>
      <c r="T15" s="5" t="e">
        <f t="shared" si="1"/>
        <v>#N/A</v>
      </c>
    </row>
    <row r="16" spans="1:20" s="7" customFormat="1" x14ac:dyDescent="0.15">
      <c r="A16" s="5">
        <f>A4</f>
        <v>0</v>
      </c>
      <c r="B16" s="5" t="e">
        <f>IF(ROUND(B4/$B$4*100,1)=0,NA(),ROUND(B4/$B$4*100,1))</f>
        <v>#DIV/0!</v>
      </c>
      <c r="C16" s="5" t="e">
        <f t="shared" ref="C16:Q16" si="2">IF(ROUND(C4/$B$4*100,1)=0,NA(),ROUND(C4/$B$4*100,1))</f>
        <v>#DIV/0!</v>
      </c>
      <c r="D16" s="5" t="e">
        <f t="shared" si="2"/>
        <v>#DIV/0!</v>
      </c>
      <c r="E16" s="5" t="e">
        <f t="shared" si="2"/>
        <v>#DIV/0!</v>
      </c>
      <c r="F16" s="5" t="e">
        <f t="shared" si="2"/>
        <v>#DIV/0!</v>
      </c>
      <c r="G16" s="5" t="e">
        <f t="shared" si="2"/>
        <v>#DIV/0!</v>
      </c>
      <c r="H16" s="5" t="e">
        <f t="shared" si="2"/>
        <v>#DIV/0!</v>
      </c>
      <c r="I16" s="5" t="e">
        <f t="shared" si="2"/>
        <v>#DIV/0!</v>
      </c>
      <c r="J16" s="5" t="e">
        <f t="shared" si="2"/>
        <v>#DIV/0!</v>
      </c>
      <c r="K16" s="5" t="e">
        <f t="shared" si="2"/>
        <v>#DIV/0!</v>
      </c>
      <c r="L16" s="5" t="e">
        <f t="shared" si="2"/>
        <v>#DIV/0!</v>
      </c>
      <c r="M16" s="5" t="e">
        <f t="shared" si="2"/>
        <v>#DIV/0!</v>
      </c>
      <c r="N16" s="5" t="e">
        <f t="shared" si="2"/>
        <v>#DIV/0!</v>
      </c>
      <c r="O16" s="5" t="e">
        <f t="shared" si="2"/>
        <v>#DIV/0!</v>
      </c>
      <c r="P16" s="5" t="e">
        <f t="shared" si="2"/>
        <v>#DIV/0!</v>
      </c>
      <c r="Q16" s="5" t="e">
        <f t="shared" si="2"/>
        <v>#DIV/0!</v>
      </c>
      <c r="R16" s="5" t="e">
        <f t="shared" ref="R16:T16" si="3">IF(ROUND(R4/$B$4*100,1)=0,NA(),ROUND(R4/$B$4*100,1))</f>
        <v>#DIV/0!</v>
      </c>
      <c r="S16" s="5" t="e">
        <f t="shared" si="3"/>
        <v>#DIV/0!</v>
      </c>
      <c r="T16" s="5" t="e">
        <f t="shared" si="3"/>
        <v>#DIV/0!</v>
      </c>
    </row>
    <row r="17" spans="1:20" s="7" customFormat="1" x14ac:dyDescent="0.15">
      <c r="A17" s="5">
        <f t="shared" ref="A17:A21" si="4">A5</f>
        <v>0</v>
      </c>
      <c r="B17" s="5" t="e">
        <f>IF(ROUND(B5/$B$5*100,1)=0,NA(),ROUND(B5/$B$5*100,1))</f>
        <v>#DIV/0!</v>
      </c>
      <c r="C17" s="5" t="e">
        <f t="shared" ref="C17:Q17" si="5">IF(ROUND(C5/$B$5*100,1)=0,NA(),ROUND(C5/$B$5*100,1))</f>
        <v>#DIV/0!</v>
      </c>
      <c r="D17" s="5" t="e">
        <f t="shared" si="5"/>
        <v>#DIV/0!</v>
      </c>
      <c r="E17" s="5" t="e">
        <f t="shared" si="5"/>
        <v>#DIV/0!</v>
      </c>
      <c r="F17" s="5" t="e">
        <f t="shared" si="5"/>
        <v>#DIV/0!</v>
      </c>
      <c r="G17" s="5" t="e">
        <f t="shared" si="5"/>
        <v>#DIV/0!</v>
      </c>
      <c r="H17" s="5" t="e">
        <f t="shared" si="5"/>
        <v>#DIV/0!</v>
      </c>
      <c r="I17" s="5" t="e">
        <f t="shared" si="5"/>
        <v>#DIV/0!</v>
      </c>
      <c r="J17" s="5" t="e">
        <f t="shared" si="5"/>
        <v>#DIV/0!</v>
      </c>
      <c r="K17" s="5" t="e">
        <f t="shared" si="5"/>
        <v>#DIV/0!</v>
      </c>
      <c r="L17" s="5" t="e">
        <f t="shared" si="5"/>
        <v>#DIV/0!</v>
      </c>
      <c r="M17" s="5" t="e">
        <f t="shared" si="5"/>
        <v>#DIV/0!</v>
      </c>
      <c r="N17" s="5" t="e">
        <f t="shared" si="5"/>
        <v>#DIV/0!</v>
      </c>
      <c r="O17" s="5" t="e">
        <f t="shared" si="5"/>
        <v>#DIV/0!</v>
      </c>
      <c r="P17" s="5" t="e">
        <f t="shared" si="5"/>
        <v>#DIV/0!</v>
      </c>
      <c r="Q17" s="5" t="e">
        <f t="shared" si="5"/>
        <v>#DIV/0!</v>
      </c>
      <c r="R17" s="5" t="e">
        <f t="shared" ref="R17:T17" si="6">IF(ROUND(R5/$B$5*100,1)=0,NA(),ROUND(R5/$B$5*100,1))</f>
        <v>#DIV/0!</v>
      </c>
      <c r="S17" s="5" t="e">
        <f t="shared" si="6"/>
        <v>#DIV/0!</v>
      </c>
      <c r="T17" s="5" t="e">
        <f t="shared" si="6"/>
        <v>#DIV/0!</v>
      </c>
    </row>
    <row r="18" spans="1:20" s="7" customFormat="1" x14ac:dyDescent="0.15">
      <c r="A18" s="5">
        <f t="shared" si="4"/>
        <v>0</v>
      </c>
      <c r="B18" s="5" t="e">
        <f>IF(ROUND(B6/$B$6*100,1)=0,NA(),ROUND(B6/$B$6*100,1))</f>
        <v>#DIV/0!</v>
      </c>
      <c r="C18" s="5" t="e">
        <f t="shared" ref="C18:Q18" si="7">IF(ROUND(C6/$B$6*100,1)=0,NA(),ROUND(C6/$B$6*100,1))</f>
        <v>#DIV/0!</v>
      </c>
      <c r="D18" s="5" t="e">
        <f t="shared" si="7"/>
        <v>#DIV/0!</v>
      </c>
      <c r="E18" s="5" t="e">
        <f t="shared" si="7"/>
        <v>#DIV/0!</v>
      </c>
      <c r="F18" s="5" t="e">
        <f t="shared" si="7"/>
        <v>#DIV/0!</v>
      </c>
      <c r="G18" s="5" t="e">
        <f t="shared" si="7"/>
        <v>#DIV/0!</v>
      </c>
      <c r="H18" s="5" t="e">
        <f t="shared" si="7"/>
        <v>#DIV/0!</v>
      </c>
      <c r="I18" s="5" t="e">
        <f t="shared" si="7"/>
        <v>#DIV/0!</v>
      </c>
      <c r="J18" s="5" t="e">
        <f t="shared" si="7"/>
        <v>#DIV/0!</v>
      </c>
      <c r="K18" s="5" t="e">
        <f t="shared" si="7"/>
        <v>#DIV/0!</v>
      </c>
      <c r="L18" s="5" t="e">
        <f t="shared" si="7"/>
        <v>#DIV/0!</v>
      </c>
      <c r="M18" s="5" t="e">
        <f t="shared" si="7"/>
        <v>#DIV/0!</v>
      </c>
      <c r="N18" s="5" t="e">
        <f t="shared" si="7"/>
        <v>#DIV/0!</v>
      </c>
      <c r="O18" s="5" t="e">
        <f t="shared" si="7"/>
        <v>#DIV/0!</v>
      </c>
      <c r="P18" s="5" t="e">
        <f t="shared" si="7"/>
        <v>#DIV/0!</v>
      </c>
      <c r="Q18" s="5" t="e">
        <f t="shared" si="7"/>
        <v>#DIV/0!</v>
      </c>
      <c r="R18" s="5" t="e">
        <f t="shared" ref="R18:T18" si="8">IF(ROUND(R6/$B$6*100,1)=0,NA(),ROUND(R6/$B$6*100,1))</f>
        <v>#DIV/0!</v>
      </c>
      <c r="S18" s="5" t="e">
        <f t="shared" si="8"/>
        <v>#DIV/0!</v>
      </c>
      <c r="T18" s="5" t="e">
        <f t="shared" si="8"/>
        <v>#DIV/0!</v>
      </c>
    </row>
    <row r="19" spans="1:20" s="7" customFormat="1" x14ac:dyDescent="0.15">
      <c r="A19" s="5">
        <f t="shared" si="4"/>
        <v>0</v>
      </c>
      <c r="B19" s="5" t="e">
        <f>IF(ROUND(B7/$B$7*100,1)=0,NA(),ROUND(B7/$B$7*100,1))</f>
        <v>#DIV/0!</v>
      </c>
      <c r="C19" s="5" t="e">
        <f t="shared" ref="C19:Q19" si="9">IF(ROUND(C7/$B$7*100,1)=0,NA(),ROUND(C7/$B$7*100,1))</f>
        <v>#DIV/0!</v>
      </c>
      <c r="D19" s="5" t="e">
        <f t="shared" si="9"/>
        <v>#DIV/0!</v>
      </c>
      <c r="E19" s="5" t="e">
        <f t="shared" si="9"/>
        <v>#DIV/0!</v>
      </c>
      <c r="F19" s="5" t="e">
        <f t="shared" si="9"/>
        <v>#DIV/0!</v>
      </c>
      <c r="G19" s="5" t="e">
        <f t="shared" si="9"/>
        <v>#DIV/0!</v>
      </c>
      <c r="H19" s="5" t="e">
        <f t="shared" si="9"/>
        <v>#DIV/0!</v>
      </c>
      <c r="I19" s="5" t="e">
        <f t="shared" si="9"/>
        <v>#DIV/0!</v>
      </c>
      <c r="J19" s="5" t="e">
        <f t="shared" si="9"/>
        <v>#DIV/0!</v>
      </c>
      <c r="K19" s="5" t="e">
        <f t="shared" si="9"/>
        <v>#DIV/0!</v>
      </c>
      <c r="L19" s="5" t="e">
        <f t="shared" si="9"/>
        <v>#DIV/0!</v>
      </c>
      <c r="M19" s="5" t="e">
        <f t="shared" si="9"/>
        <v>#DIV/0!</v>
      </c>
      <c r="N19" s="5" t="e">
        <f t="shared" si="9"/>
        <v>#DIV/0!</v>
      </c>
      <c r="O19" s="5" t="e">
        <f t="shared" si="9"/>
        <v>#DIV/0!</v>
      </c>
      <c r="P19" s="5" t="e">
        <f t="shared" si="9"/>
        <v>#DIV/0!</v>
      </c>
      <c r="Q19" s="5" t="e">
        <f t="shared" si="9"/>
        <v>#DIV/0!</v>
      </c>
      <c r="R19" s="5" t="e">
        <f t="shared" ref="R19:T19" si="10">IF(ROUND(R7/$B$7*100,1)=0,NA(),ROUND(R7/$B$7*100,1))</f>
        <v>#DIV/0!</v>
      </c>
      <c r="S19" s="5" t="e">
        <f t="shared" si="10"/>
        <v>#DIV/0!</v>
      </c>
      <c r="T19" s="5" t="e">
        <f t="shared" si="10"/>
        <v>#DIV/0!</v>
      </c>
    </row>
    <row r="20" spans="1:20" s="7" customFormat="1" x14ac:dyDescent="0.15">
      <c r="A20" s="5">
        <f t="shared" si="4"/>
        <v>0</v>
      </c>
      <c r="B20" s="5" t="e">
        <f>IF(ROUND(B8/$B$8*100,1)=0,NA(),ROUND(B8/$B$8*100,1))</f>
        <v>#DIV/0!</v>
      </c>
      <c r="C20" s="5" t="e">
        <f t="shared" ref="C20:Q20" si="11">IF(ROUND(C8/$B$8*100,1)=0,NA(),ROUND(C8/$B$8*100,1))</f>
        <v>#DIV/0!</v>
      </c>
      <c r="D20" s="5" t="e">
        <f t="shared" si="11"/>
        <v>#DIV/0!</v>
      </c>
      <c r="E20" s="5" t="e">
        <f t="shared" si="11"/>
        <v>#DIV/0!</v>
      </c>
      <c r="F20" s="5" t="e">
        <f t="shared" si="11"/>
        <v>#DIV/0!</v>
      </c>
      <c r="G20" s="5" t="e">
        <f t="shared" si="11"/>
        <v>#DIV/0!</v>
      </c>
      <c r="H20" s="5" t="e">
        <f t="shared" si="11"/>
        <v>#DIV/0!</v>
      </c>
      <c r="I20" s="5" t="e">
        <f t="shared" si="11"/>
        <v>#DIV/0!</v>
      </c>
      <c r="J20" s="5" t="e">
        <f t="shared" si="11"/>
        <v>#DIV/0!</v>
      </c>
      <c r="K20" s="5" t="e">
        <f t="shared" si="11"/>
        <v>#DIV/0!</v>
      </c>
      <c r="L20" s="5" t="e">
        <f t="shared" si="11"/>
        <v>#DIV/0!</v>
      </c>
      <c r="M20" s="5" t="e">
        <f t="shared" si="11"/>
        <v>#DIV/0!</v>
      </c>
      <c r="N20" s="5" t="e">
        <f t="shared" si="11"/>
        <v>#DIV/0!</v>
      </c>
      <c r="O20" s="5" t="e">
        <f t="shared" si="11"/>
        <v>#DIV/0!</v>
      </c>
      <c r="P20" s="5" t="e">
        <f t="shared" si="11"/>
        <v>#DIV/0!</v>
      </c>
      <c r="Q20" s="5" t="e">
        <f t="shared" si="11"/>
        <v>#DIV/0!</v>
      </c>
      <c r="R20" s="5" t="e">
        <f t="shared" ref="R20:T20" si="12">IF(ROUND(R8/$B$8*100,1)=0,NA(),ROUND(R8/$B$8*100,1))</f>
        <v>#DIV/0!</v>
      </c>
      <c r="S20" s="5" t="e">
        <f t="shared" si="12"/>
        <v>#DIV/0!</v>
      </c>
      <c r="T20" s="5" t="e">
        <f t="shared" si="12"/>
        <v>#DIV/0!</v>
      </c>
    </row>
    <row r="21" spans="1:20" s="7" customFormat="1" x14ac:dyDescent="0.15">
      <c r="A21" s="5">
        <f t="shared" si="4"/>
        <v>0</v>
      </c>
      <c r="B21" s="5" t="e">
        <f>IF(ROUND(B9/$B$9*100,1)=0,NA(),ROUND(B9/$B$9*100,1))</f>
        <v>#DIV/0!</v>
      </c>
      <c r="C21" s="5" t="e">
        <f t="shared" ref="C21:Q21" si="13">IF(ROUND(C9/$B$9*100,1)=0,NA(),ROUND(C9/$B$9*100,1))</f>
        <v>#DIV/0!</v>
      </c>
      <c r="D21" s="5" t="e">
        <f t="shared" si="13"/>
        <v>#DIV/0!</v>
      </c>
      <c r="E21" s="5" t="e">
        <f t="shared" si="13"/>
        <v>#DIV/0!</v>
      </c>
      <c r="F21" s="5" t="e">
        <f t="shared" si="13"/>
        <v>#DIV/0!</v>
      </c>
      <c r="G21" s="5" t="e">
        <f t="shared" si="13"/>
        <v>#DIV/0!</v>
      </c>
      <c r="H21" s="5" t="e">
        <f t="shared" si="13"/>
        <v>#DIV/0!</v>
      </c>
      <c r="I21" s="5" t="e">
        <f t="shared" si="13"/>
        <v>#DIV/0!</v>
      </c>
      <c r="J21" s="5" t="e">
        <f t="shared" si="13"/>
        <v>#DIV/0!</v>
      </c>
      <c r="K21" s="5" t="e">
        <f t="shared" si="13"/>
        <v>#DIV/0!</v>
      </c>
      <c r="L21" s="5" t="e">
        <f t="shared" si="13"/>
        <v>#DIV/0!</v>
      </c>
      <c r="M21" s="5" t="e">
        <f t="shared" si="13"/>
        <v>#DIV/0!</v>
      </c>
      <c r="N21" s="5" t="e">
        <f t="shared" si="13"/>
        <v>#DIV/0!</v>
      </c>
      <c r="O21" s="5" t="e">
        <f t="shared" si="13"/>
        <v>#DIV/0!</v>
      </c>
      <c r="P21" s="5" t="e">
        <f t="shared" si="13"/>
        <v>#DIV/0!</v>
      </c>
      <c r="Q21" s="5" t="e">
        <f t="shared" si="13"/>
        <v>#DIV/0!</v>
      </c>
      <c r="R21" s="5" t="e">
        <f t="shared" ref="R21:T21" si="14">IF(ROUND(R9/$B$9*100,1)=0,NA(),ROUND(R9/$B$9*100,1))</f>
        <v>#DIV/0!</v>
      </c>
      <c r="S21" s="5" t="e">
        <f t="shared" si="14"/>
        <v>#DIV/0!</v>
      </c>
      <c r="T21" s="5" t="e">
        <f t="shared" si="14"/>
        <v>#DIV/0!</v>
      </c>
    </row>
    <row r="22" spans="1:20" s="7" customFormat="1" x14ac:dyDescent="0.15">
      <c r="A22" s="5" t="s">
        <v>81</v>
      </c>
      <c r="B22" s="5">
        <f>IF(ROUND(B10/$B$10*100,1)=0,NA(),ROUND(B10/$B$10*100,1))</f>
        <v>100</v>
      </c>
      <c r="C22" s="5">
        <f t="shared" ref="C22:Q22" si="15">IF(ROUND(C10/$B$10*100,1)=0,NA(),ROUND(C10/$B$10*100,1))</f>
        <v>97.8</v>
      </c>
      <c r="D22" s="5">
        <f t="shared" si="15"/>
        <v>96.9</v>
      </c>
      <c r="E22" s="5">
        <f t="shared" si="15"/>
        <v>94.6</v>
      </c>
      <c r="F22" s="5">
        <f t="shared" si="15"/>
        <v>91.9</v>
      </c>
      <c r="G22" s="5">
        <f t="shared" si="15"/>
        <v>90.5</v>
      </c>
      <c r="H22" s="5">
        <f t="shared" si="15"/>
        <v>89.8</v>
      </c>
      <c r="I22" s="5">
        <f t="shared" si="15"/>
        <v>88.3</v>
      </c>
      <c r="J22" s="5">
        <f t="shared" si="15"/>
        <v>84.6</v>
      </c>
      <c r="K22" s="5">
        <f t="shared" si="15"/>
        <v>83.1</v>
      </c>
      <c r="L22" s="5">
        <f t="shared" si="15"/>
        <v>81.400000000000006</v>
      </c>
      <c r="M22" s="5">
        <f t="shared" si="15"/>
        <v>78.5</v>
      </c>
      <c r="N22" s="5">
        <f t="shared" si="15"/>
        <v>74.7</v>
      </c>
      <c r="O22" s="5">
        <f t="shared" si="15"/>
        <v>70.900000000000006</v>
      </c>
      <c r="P22" s="5">
        <f t="shared" si="15"/>
        <v>65.7</v>
      </c>
      <c r="Q22" s="5">
        <f t="shared" si="15"/>
        <v>62.4</v>
      </c>
      <c r="R22" s="5">
        <f t="shared" ref="R22:T22" si="16">IF(ROUND(R10/$B$10*100,1)=0,NA(),ROUND(R10/$B$10*100,1))</f>
        <v>58.3</v>
      </c>
      <c r="S22" s="5">
        <f t="shared" si="16"/>
        <v>53.4</v>
      </c>
      <c r="T22" s="5" t="e">
        <f t="shared" si="16"/>
        <v>#N/A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49214-95A3-4203-AD91-3D002434F8CE}">
  <dimension ref="A3:T9"/>
  <sheetViews>
    <sheetView workbookViewId="0">
      <selection activeCell="B19" sqref="B19"/>
    </sheetView>
  </sheetViews>
  <sheetFormatPr defaultRowHeight="13.5" x14ac:dyDescent="0.15"/>
  <cols>
    <col min="2" max="2" width="5.75" customWidth="1"/>
    <col min="3" max="15" width="13.5" customWidth="1"/>
    <col min="16" max="16" width="13.25" customWidth="1"/>
    <col min="17" max="20" width="13.5" customWidth="1"/>
  </cols>
  <sheetData>
    <row r="3" spans="1:20" x14ac:dyDescent="0.15">
      <c r="A3" t="s">
        <v>28</v>
      </c>
      <c r="C3" t="s">
        <v>0</v>
      </c>
      <c r="D3" t="s">
        <v>1</v>
      </c>
      <c r="E3" t="s">
        <v>2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K3" t="s">
        <v>8</v>
      </c>
      <c r="L3" t="s">
        <v>9</v>
      </c>
      <c r="M3" t="s">
        <v>76</v>
      </c>
      <c r="N3" t="s">
        <v>92</v>
      </c>
      <c r="O3" t="s">
        <v>93</v>
      </c>
      <c r="P3" t="s">
        <v>98</v>
      </c>
      <c r="Q3" t="s">
        <v>99</v>
      </c>
      <c r="R3" t="s">
        <v>100</v>
      </c>
      <c r="S3" t="s">
        <v>104</v>
      </c>
      <c r="T3" t="s">
        <v>105</v>
      </c>
    </row>
    <row r="4" spans="1:20" x14ac:dyDescent="0.15">
      <c r="B4" t="s">
        <v>97</v>
      </c>
      <c r="C4">
        <f>'39社データ'!B31</f>
        <v>1810303</v>
      </c>
      <c r="D4">
        <f>'39社データ'!C31</f>
        <v>1706282</v>
      </c>
      <c r="E4">
        <f>'39社データ'!D31</f>
        <v>1605056</v>
      </c>
      <c r="F4">
        <f>'39社データ'!E31</f>
        <v>1563497</v>
      </c>
      <c r="G4">
        <f>'39社データ'!F31</f>
        <v>1546841</v>
      </c>
      <c r="H4">
        <f>'39社データ'!G31</f>
        <v>1556184</v>
      </c>
      <c r="I4">
        <f>'39社データ'!H31</f>
        <v>1535385</v>
      </c>
      <c r="J4">
        <f>'39社データ'!I31</f>
        <v>1466773</v>
      </c>
      <c r="K4">
        <f>'39社データ'!J31</f>
        <v>1434890</v>
      </c>
      <c r="L4">
        <f>'39社データ'!K31</f>
        <v>1419981</v>
      </c>
      <c r="M4">
        <f>'39社データ'!L31</f>
        <v>1375690</v>
      </c>
      <c r="N4">
        <f>'39社データ'!M31</f>
        <v>1328828</v>
      </c>
      <c r="O4">
        <f>'39社データ'!N31</f>
        <v>1294867</v>
      </c>
      <c r="P4">
        <f>'39社データ'!O31</f>
        <v>1179272</v>
      </c>
      <c r="Q4">
        <f>'39社データ'!P31</f>
        <v>1179478</v>
      </c>
      <c r="R4">
        <f>'39社データ'!Q31</f>
        <v>1072015</v>
      </c>
      <c r="S4">
        <f>'39社データ'!R31</f>
        <v>1050336</v>
      </c>
      <c r="T4">
        <f>'39社データ'!S31</f>
        <v>0</v>
      </c>
    </row>
    <row r="5" spans="1:20" x14ac:dyDescent="0.15">
      <c r="B5" t="s">
        <v>87</v>
      </c>
      <c r="C5">
        <f>わが社!B35</f>
        <v>0</v>
      </c>
      <c r="D5">
        <f>わが社!C35</f>
        <v>0</v>
      </c>
      <c r="E5">
        <f>わが社!D35</f>
        <v>0</v>
      </c>
      <c r="F5">
        <f>わが社!E35</f>
        <v>0</v>
      </c>
      <c r="G5">
        <f>わが社!F35</f>
        <v>0</v>
      </c>
      <c r="H5">
        <f>わが社!G35</f>
        <v>0</v>
      </c>
      <c r="I5">
        <f>わが社!H35</f>
        <v>0</v>
      </c>
      <c r="J5">
        <f>わが社!I35</f>
        <v>0</v>
      </c>
      <c r="K5">
        <f>わが社!J35</f>
        <v>0</v>
      </c>
      <c r="L5">
        <f>わが社!K35</f>
        <v>0</v>
      </c>
      <c r="M5">
        <f>わが社!L35</f>
        <v>0</v>
      </c>
      <c r="N5">
        <f>わが社!M35</f>
        <v>0</v>
      </c>
      <c r="O5">
        <f>わが社!N35</f>
        <v>0</v>
      </c>
      <c r="P5">
        <f>わが社!O35</f>
        <v>0</v>
      </c>
      <c r="Q5">
        <f>わが社!P35</f>
        <v>0</v>
      </c>
      <c r="R5">
        <f>わが社!Q35</f>
        <v>0</v>
      </c>
      <c r="S5">
        <f>わが社!R35</f>
        <v>0</v>
      </c>
      <c r="T5">
        <f>わが社!S35</f>
        <v>0</v>
      </c>
    </row>
    <row r="7" spans="1:20" x14ac:dyDescent="0.15">
      <c r="C7" t="s">
        <v>0</v>
      </c>
      <c r="D7" t="s">
        <v>1</v>
      </c>
      <c r="E7" t="s">
        <v>2</v>
      </c>
      <c r="F7" t="s">
        <v>3</v>
      </c>
      <c r="G7" t="s">
        <v>4</v>
      </c>
      <c r="H7" t="s">
        <v>5</v>
      </c>
      <c r="I7" t="s">
        <v>6</v>
      </c>
      <c r="J7" t="s">
        <v>7</v>
      </c>
      <c r="K7" t="s">
        <v>8</v>
      </c>
      <c r="L7" t="s">
        <v>9</v>
      </c>
      <c r="M7" t="s">
        <v>76</v>
      </c>
      <c r="N7" t="s">
        <v>92</v>
      </c>
      <c r="O7" t="s">
        <v>93</v>
      </c>
      <c r="P7" t="s">
        <v>98</v>
      </c>
      <c r="Q7" t="s">
        <v>99</v>
      </c>
      <c r="R7" t="s">
        <v>100</v>
      </c>
      <c r="S7" t="s">
        <v>104</v>
      </c>
      <c r="T7" t="s">
        <v>105</v>
      </c>
    </row>
    <row r="8" spans="1:20" x14ac:dyDescent="0.15">
      <c r="B8" t="s">
        <v>97</v>
      </c>
      <c r="C8">
        <f>IF(ROUND(C4/$C$4*100,1)=0,NA(),ROUND(C4/$C$4*100,1))</f>
        <v>100</v>
      </c>
      <c r="D8">
        <f t="shared" ref="D8:S8" si="0">IF(ROUND(D4/$C$4*100,1)=0,NA(),ROUND(D4/$C$4*100,1))</f>
        <v>94.3</v>
      </c>
      <c r="E8">
        <f t="shared" si="0"/>
        <v>88.7</v>
      </c>
      <c r="F8">
        <f t="shared" si="0"/>
        <v>86.4</v>
      </c>
      <c r="G8">
        <f t="shared" si="0"/>
        <v>85.4</v>
      </c>
      <c r="H8">
        <f t="shared" si="0"/>
        <v>86</v>
      </c>
      <c r="I8">
        <f t="shared" si="0"/>
        <v>84.8</v>
      </c>
      <c r="J8">
        <f t="shared" si="0"/>
        <v>81</v>
      </c>
      <c r="K8">
        <f t="shared" si="0"/>
        <v>79.3</v>
      </c>
      <c r="L8">
        <f t="shared" si="0"/>
        <v>78.400000000000006</v>
      </c>
      <c r="M8">
        <f t="shared" si="0"/>
        <v>76</v>
      </c>
      <c r="N8">
        <f t="shared" si="0"/>
        <v>73.400000000000006</v>
      </c>
      <c r="O8">
        <f t="shared" si="0"/>
        <v>71.5</v>
      </c>
      <c r="P8">
        <f t="shared" si="0"/>
        <v>65.099999999999994</v>
      </c>
      <c r="Q8">
        <f t="shared" si="0"/>
        <v>65.2</v>
      </c>
      <c r="R8">
        <f t="shared" si="0"/>
        <v>59.2</v>
      </c>
      <c r="S8">
        <f t="shared" si="0"/>
        <v>58</v>
      </c>
      <c r="T8" t="e">
        <f t="shared" ref="T8" si="1">IF(ROUND(T4/$C$4*100,1)=0,NA(),ROUND(T4/$C$4*100,1))</f>
        <v>#N/A</v>
      </c>
    </row>
    <row r="9" spans="1:20" x14ac:dyDescent="0.15">
      <c r="B9" t="s">
        <v>87</v>
      </c>
      <c r="C9" t="e">
        <f>IF(ROUND(C5/$C$5*100,1)=0,NA(),ROUND(C5/$C$5*100,1))</f>
        <v>#DIV/0!</v>
      </c>
      <c r="D9" t="e">
        <f t="shared" ref="D9:S9" si="2">IF(ROUND(D5/$C$5*100,1)=0,NA(),ROUND(D5/$C$5*100,1))</f>
        <v>#DIV/0!</v>
      </c>
      <c r="E9" t="e">
        <f t="shared" si="2"/>
        <v>#DIV/0!</v>
      </c>
      <c r="F9" t="e">
        <f t="shared" si="2"/>
        <v>#DIV/0!</v>
      </c>
      <c r="G9" t="e">
        <f t="shared" si="2"/>
        <v>#DIV/0!</v>
      </c>
      <c r="H9" t="e">
        <f t="shared" si="2"/>
        <v>#DIV/0!</v>
      </c>
      <c r="I9" t="e">
        <f t="shared" si="2"/>
        <v>#DIV/0!</v>
      </c>
      <c r="J9" t="e">
        <f t="shared" si="2"/>
        <v>#DIV/0!</v>
      </c>
      <c r="K9" t="e">
        <f t="shared" si="2"/>
        <v>#DIV/0!</v>
      </c>
      <c r="L9" t="e">
        <f t="shared" si="2"/>
        <v>#DIV/0!</v>
      </c>
      <c r="M9" t="e">
        <f t="shared" si="2"/>
        <v>#DIV/0!</v>
      </c>
      <c r="N9" t="e">
        <f t="shared" si="2"/>
        <v>#DIV/0!</v>
      </c>
      <c r="O9" t="e">
        <f t="shared" si="2"/>
        <v>#DIV/0!</v>
      </c>
      <c r="P9" t="e">
        <f t="shared" si="2"/>
        <v>#DIV/0!</v>
      </c>
      <c r="Q9" t="e">
        <f t="shared" si="2"/>
        <v>#DIV/0!</v>
      </c>
      <c r="R9" t="e">
        <f t="shared" si="2"/>
        <v>#DIV/0!</v>
      </c>
      <c r="S9" t="e">
        <f t="shared" si="2"/>
        <v>#DIV/0!</v>
      </c>
      <c r="T9" t="e">
        <f t="shared" ref="T9" si="3">IF(ROUND(T5/$C$5*100,1)=0,NA(),ROUND(T5/$C$5*100,1))</f>
        <v>#DIV/0!</v>
      </c>
    </row>
  </sheetData>
  <phoneticPr fontId="1"/>
  <pageMargins left="0.7" right="0.7" top="0.75" bottom="0.75" header="0.3" footer="0.3"/>
  <pageSetup paperSize="9" orientation="portrait" horizont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923B-C4D0-4BF5-B070-77CFA351D033}">
  <dimension ref="A3:T16"/>
  <sheetViews>
    <sheetView topLeftCell="A8" zoomScale="80" zoomScaleNormal="80" workbookViewId="0">
      <selection activeCell="G70" sqref="G70"/>
    </sheetView>
  </sheetViews>
  <sheetFormatPr defaultRowHeight="13.5" x14ac:dyDescent="0.15"/>
  <cols>
    <col min="1" max="1" width="15.125" customWidth="1"/>
    <col min="2" max="2" width="11.875" customWidth="1"/>
    <col min="3" max="15" width="13.5" customWidth="1"/>
    <col min="16" max="16" width="13.25" customWidth="1"/>
    <col min="17" max="20" width="13.5" customWidth="1"/>
  </cols>
  <sheetData>
    <row r="3" spans="1:20" x14ac:dyDescent="0.15">
      <c r="A3" t="s">
        <v>32</v>
      </c>
      <c r="C3" t="s">
        <v>0</v>
      </c>
      <c r="D3" t="s">
        <v>1</v>
      </c>
      <c r="E3" t="s">
        <v>2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K3" t="s">
        <v>8</v>
      </c>
      <c r="L3" t="s">
        <v>9</v>
      </c>
      <c r="M3" t="s">
        <v>76</v>
      </c>
      <c r="N3" t="s">
        <v>92</v>
      </c>
      <c r="O3" t="s">
        <v>93</v>
      </c>
      <c r="P3" t="s">
        <v>98</v>
      </c>
      <c r="Q3" t="s">
        <v>99</v>
      </c>
      <c r="R3" t="s">
        <v>100</v>
      </c>
      <c r="S3" t="s">
        <v>104</v>
      </c>
      <c r="T3" t="s">
        <v>105</v>
      </c>
    </row>
    <row r="4" spans="1:20" x14ac:dyDescent="0.15">
      <c r="B4" t="s">
        <v>97</v>
      </c>
      <c r="C4">
        <f>'39社データ'!B36</f>
        <v>1743077</v>
      </c>
      <c r="D4">
        <f>'39社データ'!C36</f>
        <v>1698889</v>
      </c>
      <c r="E4">
        <f>'39社データ'!D36</f>
        <v>1599627</v>
      </c>
      <c r="F4">
        <f>'39社データ'!E36</f>
        <v>1523266</v>
      </c>
      <c r="G4">
        <f>'39社データ'!F36</f>
        <v>1497586</v>
      </c>
      <c r="H4">
        <f>'39社データ'!G36</f>
        <v>1490747</v>
      </c>
      <c r="I4">
        <f>'39社データ'!H36</f>
        <v>1472958</v>
      </c>
      <c r="J4">
        <f>'39社データ'!I36</f>
        <v>1413034</v>
      </c>
      <c r="K4">
        <f>'39社データ'!J36</f>
        <v>1381355</v>
      </c>
      <c r="L4">
        <f>'39社データ'!K36</f>
        <v>1382780</v>
      </c>
      <c r="M4">
        <f>'39社データ'!L36</f>
        <v>1338113</v>
      </c>
      <c r="N4">
        <f>'39社データ'!M36</f>
        <v>1293724</v>
      </c>
      <c r="O4">
        <f>'39社データ'!N36</f>
        <v>1268736</v>
      </c>
      <c r="P4">
        <f>'39社データ'!O36</f>
        <v>1171625</v>
      </c>
      <c r="Q4">
        <f>'39社データ'!P36</f>
        <v>1135590</v>
      </c>
      <c r="R4">
        <f>'39社データ'!Q36</f>
        <v>1048876</v>
      </c>
      <c r="S4">
        <f>'39社データ'!R36</f>
        <v>1036618</v>
      </c>
    </row>
    <row r="5" spans="1:20" x14ac:dyDescent="0.15">
      <c r="B5" t="s">
        <v>87</v>
      </c>
      <c r="C5">
        <f>わが社!B40</f>
        <v>0</v>
      </c>
      <c r="D5">
        <f>わが社!C40</f>
        <v>0</v>
      </c>
      <c r="E5">
        <f>わが社!D40</f>
        <v>0</v>
      </c>
      <c r="F5">
        <f>わが社!E40</f>
        <v>0</v>
      </c>
      <c r="G5">
        <f>わが社!F40</f>
        <v>0</v>
      </c>
      <c r="H5">
        <f>わが社!G40</f>
        <v>0</v>
      </c>
      <c r="I5">
        <f>わが社!H40</f>
        <v>0</v>
      </c>
      <c r="J5">
        <f>わが社!I40</f>
        <v>0</v>
      </c>
      <c r="K5">
        <f>わが社!J40</f>
        <v>0</v>
      </c>
      <c r="L5">
        <f>わが社!K40</f>
        <v>0</v>
      </c>
      <c r="M5">
        <f>わが社!L40</f>
        <v>0</v>
      </c>
      <c r="N5">
        <f>わが社!M40</f>
        <v>0</v>
      </c>
      <c r="O5">
        <f>わが社!N40</f>
        <v>0</v>
      </c>
      <c r="P5">
        <f>わが社!O40</f>
        <v>0</v>
      </c>
      <c r="Q5">
        <f>わが社!P40</f>
        <v>0</v>
      </c>
      <c r="R5">
        <f>わが社!Q40</f>
        <v>0</v>
      </c>
      <c r="S5">
        <f>わが社!R40</f>
        <v>0</v>
      </c>
      <c r="T5">
        <f>わが社!S40</f>
        <v>0</v>
      </c>
    </row>
    <row r="7" spans="1:20" x14ac:dyDescent="0.15">
      <c r="A7" t="s">
        <v>107</v>
      </c>
      <c r="C7" t="s">
        <v>0</v>
      </c>
      <c r="D7" t="s">
        <v>1</v>
      </c>
      <c r="E7" t="s">
        <v>2</v>
      </c>
      <c r="F7" t="s">
        <v>3</v>
      </c>
      <c r="G7" t="s">
        <v>4</v>
      </c>
      <c r="H7" t="s">
        <v>5</v>
      </c>
      <c r="I7" t="s">
        <v>6</v>
      </c>
      <c r="J7" t="s">
        <v>7</v>
      </c>
      <c r="K7" t="s">
        <v>8</v>
      </c>
      <c r="L7" t="s">
        <v>9</v>
      </c>
      <c r="M7" t="s">
        <v>76</v>
      </c>
      <c r="N7" t="s">
        <v>92</v>
      </c>
      <c r="O7" t="s">
        <v>93</v>
      </c>
      <c r="P7" t="s">
        <v>98</v>
      </c>
      <c r="Q7" t="s">
        <v>99</v>
      </c>
      <c r="R7" t="s">
        <v>100</v>
      </c>
      <c r="S7" t="s">
        <v>104</v>
      </c>
      <c r="T7" t="s">
        <v>105</v>
      </c>
    </row>
    <row r="8" spans="1:20" x14ac:dyDescent="0.15">
      <c r="B8" t="s">
        <v>63</v>
      </c>
      <c r="C8">
        <f>'39社データ'!B37</f>
        <v>447966</v>
      </c>
      <c r="D8">
        <f>'39社データ'!C37</f>
        <v>437364</v>
      </c>
      <c r="E8">
        <f>'39社データ'!D37</f>
        <v>419159</v>
      </c>
      <c r="F8">
        <f>'39社データ'!E37</f>
        <v>395373</v>
      </c>
      <c r="G8">
        <f>'39社データ'!F37</f>
        <v>390278</v>
      </c>
      <c r="H8">
        <f>'39社データ'!G37</f>
        <v>380869</v>
      </c>
      <c r="I8">
        <f>'39社データ'!H37</f>
        <v>373931</v>
      </c>
      <c r="J8">
        <f>'39社データ'!I37</f>
        <v>358317</v>
      </c>
      <c r="K8">
        <f>'39社データ'!J37</f>
        <v>355518</v>
      </c>
      <c r="L8">
        <f>'39社データ'!K37</f>
        <v>357712</v>
      </c>
      <c r="M8">
        <f>'39社データ'!L37</f>
        <v>343479</v>
      </c>
      <c r="N8">
        <f>'39社データ'!M37</f>
        <v>337604</v>
      </c>
      <c r="O8">
        <f>'39社データ'!N37</f>
        <v>331520</v>
      </c>
      <c r="P8">
        <f>'39社データ'!O37</f>
        <v>316380</v>
      </c>
      <c r="Q8">
        <f>'39社データ'!P37</f>
        <v>301048</v>
      </c>
      <c r="R8">
        <f>'39社データ'!Q37</f>
        <v>298495</v>
      </c>
      <c r="S8">
        <f>'39社データ'!R37</f>
        <v>284313</v>
      </c>
    </row>
    <row r="9" spans="1:20" x14ac:dyDescent="0.15">
      <c r="B9" t="s">
        <v>108</v>
      </c>
      <c r="C9">
        <f>'39社データ'!B38</f>
        <v>250264</v>
      </c>
      <c r="D9">
        <f>'39社データ'!C38</f>
        <v>246980</v>
      </c>
      <c r="E9">
        <f>'39社データ'!D38</f>
        <v>231039</v>
      </c>
      <c r="F9">
        <f>'39社データ'!E38</f>
        <v>218038</v>
      </c>
      <c r="G9">
        <f>'39社データ'!F38</f>
        <v>214328</v>
      </c>
      <c r="H9">
        <f>'39社データ'!G38</f>
        <v>215874</v>
      </c>
      <c r="I9">
        <f>'39社データ'!H38</f>
        <v>210380</v>
      </c>
      <c r="J9">
        <f>'39社データ'!I38</f>
        <v>199968</v>
      </c>
      <c r="K9">
        <f>'39社データ'!J38</f>
        <v>190443</v>
      </c>
      <c r="L9">
        <f>'39社データ'!K38</f>
        <v>178633</v>
      </c>
      <c r="M9">
        <f>'39社データ'!L38</f>
        <v>167904</v>
      </c>
      <c r="N9">
        <f>'39社データ'!M38</f>
        <v>155588</v>
      </c>
      <c r="O9">
        <f>'39社データ'!N38</f>
        <v>147885</v>
      </c>
      <c r="P9">
        <f>'39社データ'!O38</f>
        <v>129948</v>
      </c>
      <c r="Q9">
        <f>'39社データ'!P38</f>
        <v>124514</v>
      </c>
      <c r="R9">
        <f>'39社データ'!Q38</f>
        <v>120513</v>
      </c>
      <c r="S9">
        <f>'39社データ'!R38</f>
        <v>137217</v>
      </c>
    </row>
    <row r="10" spans="1:20" x14ac:dyDescent="0.15">
      <c r="B10" t="s">
        <v>109</v>
      </c>
      <c r="C10">
        <f>C4-C8-C9</f>
        <v>1044847</v>
      </c>
      <c r="D10">
        <f t="shared" ref="D10:S10" si="0">D4-D8-D9</f>
        <v>1014545</v>
      </c>
      <c r="E10">
        <f t="shared" si="0"/>
        <v>949429</v>
      </c>
      <c r="F10">
        <f t="shared" si="0"/>
        <v>909855</v>
      </c>
      <c r="G10">
        <f t="shared" si="0"/>
        <v>892980</v>
      </c>
      <c r="H10">
        <f t="shared" si="0"/>
        <v>894004</v>
      </c>
      <c r="I10">
        <f t="shared" si="0"/>
        <v>888647</v>
      </c>
      <c r="J10">
        <f t="shared" si="0"/>
        <v>854749</v>
      </c>
      <c r="K10">
        <f t="shared" si="0"/>
        <v>835394</v>
      </c>
      <c r="L10">
        <f t="shared" si="0"/>
        <v>846435</v>
      </c>
      <c r="M10">
        <f t="shared" si="0"/>
        <v>826730</v>
      </c>
      <c r="N10">
        <f t="shared" si="0"/>
        <v>800532</v>
      </c>
      <c r="O10">
        <f t="shared" si="0"/>
        <v>789331</v>
      </c>
      <c r="P10">
        <f t="shared" si="0"/>
        <v>725297</v>
      </c>
      <c r="Q10">
        <f t="shared" si="0"/>
        <v>710028</v>
      </c>
      <c r="R10">
        <f t="shared" si="0"/>
        <v>629868</v>
      </c>
      <c r="S10">
        <f t="shared" si="0"/>
        <v>615088</v>
      </c>
    </row>
    <row r="12" spans="1:20" x14ac:dyDescent="0.15">
      <c r="A12" t="s">
        <v>110</v>
      </c>
      <c r="C12" t="s">
        <v>0</v>
      </c>
      <c r="D12" t="s">
        <v>1</v>
      </c>
      <c r="E12" t="s">
        <v>2</v>
      </c>
      <c r="F12" t="s">
        <v>3</v>
      </c>
      <c r="G12" t="s">
        <v>4</v>
      </c>
      <c r="H12" t="s">
        <v>5</v>
      </c>
      <c r="I12" t="s">
        <v>6</v>
      </c>
      <c r="J12" t="s">
        <v>7</v>
      </c>
      <c r="K12" t="s">
        <v>8</v>
      </c>
      <c r="L12" t="s">
        <v>9</v>
      </c>
      <c r="M12" t="s">
        <v>76</v>
      </c>
      <c r="N12" t="s">
        <v>92</v>
      </c>
      <c r="O12" t="s">
        <v>93</v>
      </c>
      <c r="P12" t="s">
        <v>98</v>
      </c>
      <c r="Q12" t="s">
        <v>99</v>
      </c>
      <c r="R12" t="s">
        <v>100</v>
      </c>
      <c r="S12" t="s">
        <v>104</v>
      </c>
      <c r="T12" t="s">
        <v>105</v>
      </c>
    </row>
    <row r="13" spans="1:20" x14ac:dyDescent="0.15">
      <c r="B13" t="s">
        <v>63</v>
      </c>
      <c r="C13">
        <f>わが社!B41</f>
        <v>0</v>
      </c>
      <c r="D13">
        <f>わが社!C41</f>
        <v>0</v>
      </c>
      <c r="E13">
        <f>わが社!D41</f>
        <v>0</v>
      </c>
      <c r="F13">
        <f>わが社!E41</f>
        <v>0</v>
      </c>
      <c r="G13">
        <f>わが社!F41</f>
        <v>0</v>
      </c>
      <c r="H13">
        <f>わが社!G41</f>
        <v>0</v>
      </c>
      <c r="I13">
        <f>わが社!H41</f>
        <v>0</v>
      </c>
      <c r="J13">
        <f>わが社!I41</f>
        <v>0</v>
      </c>
      <c r="K13">
        <f>わが社!J41</f>
        <v>0</v>
      </c>
      <c r="L13">
        <f>わが社!K41</f>
        <v>0</v>
      </c>
      <c r="M13">
        <f>わが社!L41</f>
        <v>0</v>
      </c>
      <c r="N13">
        <f>わが社!M41</f>
        <v>0</v>
      </c>
      <c r="O13">
        <f>わが社!N41</f>
        <v>0</v>
      </c>
      <c r="P13">
        <f>わが社!O41</f>
        <v>0</v>
      </c>
      <c r="Q13">
        <f>わが社!P41</f>
        <v>0</v>
      </c>
      <c r="R13">
        <f>わが社!Q41</f>
        <v>0</v>
      </c>
      <c r="S13">
        <f>わが社!R41</f>
        <v>0</v>
      </c>
      <c r="T13">
        <f>わが社!S41</f>
        <v>0</v>
      </c>
    </row>
    <row r="14" spans="1:20" x14ac:dyDescent="0.15">
      <c r="B14" t="s">
        <v>108</v>
      </c>
      <c r="C14">
        <f>わが社!B42</f>
        <v>0</v>
      </c>
      <c r="D14">
        <f>わが社!C42</f>
        <v>0</v>
      </c>
      <c r="E14">
        <f>わが社!D42</f>
        <v>0</v>
      </c>
      <c r="F14">
        <f>わが社!E42</f>
        <v>0</v>
      </c>
      <c r="G14">
        <f>わが社!F42</f>
        <v>0</v>
      </c>
      <c r="H14">
        <f>わが社!G42</f>
        <v>0</v>
      </c>
      <c r="I14">
        <f>わが社!H42</f>
        <v>0</v>
      </c>
      <c r="J14">
        <f>わが社!I42</f>
        <v>0</v>
      </c>
      <c r="K14">
        <f>わが社!J42</f>
        <v>0</v>
      </c>
      <c r="L14">
        <f>わが社!K42</f>
        <v>0</v>
      </c>
      <c r="M14">
        <f>わが社!L42</f>
        <v>0</v>
      </c>
      <c r="N14">
        <f>わが社!M42</f>
        <v>0</v>
      </c>
      <c r="O14">
        <f>わが社!N42</f>
        <v>0</v>
      </c>
      <c r="P14">
        <f>わが社!O42</f>
        <v>0</v>
      </c>
      <c r="Q14">
        <f>わが社!P42</f>
        <v>0</v>
      </c>
      <c r="R14">
        <f>わが社!Q42</f>
        <v>0</v>
      </c>
      <c r="S14">
        <f>わが社!R42</f>
        <v>0</v>
      </c>
      <c r="T14">
        <f>わが社!S42</f>
        <v>0</v>
      </c>
    </row>
    <row r="15" spans="1:20" x14ac:dyDescent="0.15">
      <c r="B15" t="s">
        <v>111</v>
      </c>
      <c r="C15">
        <f>わが社!B43</f>
        <v>0</v>
      </c>
      <c r="D15">
        <f>わが社!C43</f>
        <v>0</v>
      </c>
      <c r="E15">
        <f>わが社!D43</f>
        <v>0</v>
      </c>
      <c r="F15">
        <f>わが社!E43</f>
        <v>0</v>
      </c>
      <c r="G15">
        <f>わが社!F43</f>
        <v>0</v>
      </c>
      <c r="H15">
        <f>わが社!G43</f>
        <v>0</v>
      </c>
      <c r="I15">
        <f>わが社!H43</f>
        <v>0</v>
      </c>
      <c r="J15">
        <f>わが社!I43</f>
        <v>0</v>
      </c>
      <c r="K15">
        <f>わが社!J43</f>
        <v>0</v>
      </c>
      <c r="L15">
        <f>わが社!K43</f>
        <v>0</v>
      </c>
      <c r="M15">
        <f>わが社!L43</f>
        <v>0</v>
      </c>
      <c r="N15">
        <f>わが社!M43</f>
        <v>0</v>
      </c>
      <c r="O15">
        <f>わが社!N43</f>
        <v>0</v>
      </c>
      <c r="P15">
        <f>わが社!O43</f>
        <v>0</v>
      </c>
      <c r="Q15">
        <f>わが社!P43</f>
        <v>0</v>
      </c>
      <c r="R15">
        <f>わが社!Q43</f>
        <v>0</v>
      </c>
      <c r="S15">
        <f>わが社!R43</f>
        <v>0</v>
      </c>
      <c r="T15">
        <f>わが社!S43</f>
        <v>0</v>
      </c>
    </row>
    <row r="16" spans="1:20" x14ac:dyDescent="0.15">
      <c r="B16" t="s">
        <v>109</v>
      </c>
      <c r="C16">
        <f>C5-C13-C14-C15</f>
        <v>0</v>
      </c>
      <c r="D16">
        <f t="shared" ref="D16:T16" si="1">D5-D13-D14-D15</f>
        <v>0</v>
      </c>
      <c r="E16">
        <f t="shared" si="1"/>
        <v>0</v>
      </c>
      <c r="F16">
        <f t="shared" si="1"/>
        <v>0</v>
      </c>
      <c r="G16">
        <f t="shared" si="1"/>
        <v>0</v>
      </c>
      <c r="H16">
        <f t="shared" si="1"/>
        <v>0</v>
      </c>
      <c r="I16">
        <f t="shared" si="1"/>
        <v>0</v>
      </c>
      <c r="J16">
        <f t="shared" si="1"/>
        <v>0</v>
      </c>
      <c r="K16">
        <f t="shared" si="1"/>
        <v>0</v>
      </c>
      <c r="L16">
        <f t="shared" si="1"/>
        <v>0</v>
      </c>
      <c r="M16">
        <f t="shared" si="1"/>
        <v>0</v>
      </c>
      <c r="N16">
        <f t="shared" si="1"/>
        <v>0</v>
      </c>
      <c r="O16">
        <f t="shared" si="1"/>
        <v>0</v>
      </c>
      <c r="P16">
        <f t="shared" si="1"/>
        <v>0</v>
      </c>
      <c r="Q16">
        <f t="shared" si="1"/>
        <v>0</v>
      </c>
      <c r="R16">
        <f t="shared" si="1"/>
        <v>0</v>
      </c>
      <c r="S16">
        <f t="shared" si="1"/>
        <v>0</v>
      </c>
      <c r="T16">
        <f t="shared" si="1"/>
        <v>0</v>
      </c>
    </row>
  </sheetData>
  <phoneticPr fontId="1"/>
  <pageMargins left="0.7" right="0.7" top="0.75" bottom="0.75" header="0.3" footer="0.3"/>
  <pageSetup paperSize="9" orientation="portrait" horizont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CA52B-5A46-48F7-9D15-6516B5C67EE5}">
  <dimension ref="A2:T9"/>
  <sheetViews>
    <sheetView zoomScale="110" zoomScaleNormal="110" workbookViewId="0">
      <selection activeCell="H12" sqref="H12"/>
    </sheetView>
  </sheetViews>
  <sheetFormatPr defaultRowHeight="13.5" x14ac:dyDescent="0.15"/>
  <sheetData>
    <row r="2" spans="1:20" x14ac:dyDescent="0.15">
      <c r="A2" t="s">
        <v>84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  <c r="M2" t="s">
        <v>76</v>
      </c>
      <c r="N2" t="s">
        <v>92</v>
      </c>
      <c r="O2" t="s">
        <v>93</v>
      </c>
      <c r="P2" t="s">
        <v>98</v>
      </c>
      <c r="Q2" t="s">
        <v>99</v>
      </c>
      <c r="R2" t="s">
        <v>100</v>
      </c>
      <c r="S2" t="s">
        <v>104</v>
      </c>
      <c r="T2" t="s">
        <v>105</v>
      </c>
    </row>
    <row r="3" spans="1:20" x14ac:dyDescent="0.15">
      <c r="B3" t="s">
        <v>97</v>
      </c>
      <c r="C3">
        <f>IF('39社データ'!B49=0,NA(),'39社データ'!B49)</f>
        <v>3.714</v>
      </c>
      <c r="D3">
        <f>IF('39社データ'!C49=0,NA(),'39社データ'!C49)</f>
        <v>0.433</v>
      </c>
      <c r="E3">
        <f>IF('39社データ'!D49=0,NA(),'39社データ'!D49)</f>
        <v>0.33800000000000002</v>
      </c>
      <c r="F3">
        <f>IF('39社データ'!E49=0,NA(),'39社データ'!E49)</f>
        <v>2.573</v>
      </c>
      <c r="G3">
        <f>IF('39社データ'!F49=0,NA(),'39社データ'!F49)</f>
        <v>3.1840000000000002</v>
      </c>
      <c r="H3">
        <f>IF('39社データ'!G49=0,NA(),'39社データ'!G49)</f>
        <v>4.2050000000000001</v>
      </c>
      <c r="I3">
        <f>IF('39社データ'!H49=0,NA(),'39社データ'!H49)</f>
        <v>4.0659999999999998</v>
      </c>
      <c r="J3">
        <f>IF('39社データ'!I49=0,NA(),'39社データ'!I49)</f>
        <v>3.6640000000000001</v>
      </c>
      <c r="K3">
        <f>IF('39社データ'!J49=0,NA(),'39社データ'!J49)</f>
        <v>3.7309999999999999</v>
      </c>
      <c r="L3">
        <f>IF('39社データ'!K49=0,NA(),'39社データ'!K49)</f>
        <v>2.62</v>
      </c>
      <c r="M3">
        <f>IF('39社データ'!L49=0,NA(),'39社データ'!L49)</f>
        <v>2.7309999999999999</v>
      </c>
      <c r="N3">
        <f>IF('39社データ'!M49=0,NA(),'39社データ'!M49)</f>
        <v>2.6419999999999999</v>
      </c>
      <c r="O3">
        <f>IF('39社データ'!N49=0,NA(),'39社データ'!N49)</f>
        <v>2.0179999999999998</v>
      </c>
      <c r="P3">
        <f>IF('39社データ'!O49=0,NA(),'39社データ'!O49)</f>
        <v>0.64800000000000002</v>
      </c>
      <c r="Q3">
        <f>IF('39社データ'!P49=0,NA(),'39社データ'!P49)</f>
        <v>3.7210000000000001</v>
      </c>
      <c r="R3">
        <f>IF('39社データ'!Q49=0,NA(),'39社データ'!Q49)</f>
        <v>2.1579999999999999</v>
      </c>
      <c r="S3">
        <f>IF('39社データ'!R49=0,NA(),'39社データ'!R49)</f>
        <v>1.306</v>
      </c>
    </row>
    <row r="4" spans="1:20" x14ac:dyDescent="0.15">
      <c r="B4" t="s">
        <v>87</v>
      </c>
      <c r="C4" t="e">
        <f>IF(わが社!B53=0,NA(),わが社!B53)</f>
        <v>#N/A</v>
      </c>
      <c r="D4" t="e">
        <f>IF(わが社!C53=0,NA(),わが社!C53)</f>
        <v>#N/A</v>
      </c>
      <c r="E4" t="e">
        <f>IF(わが社!D53=0,NA(),わが社!D53)</f>
        <v>#N/A</v>
      </c>
      <c r="F4" t="e">
        <f>IF(わが社!E53=0,NA(),わが社!E53)</f>
        <v>#N/A</v>
      </c>
      <c r="G4" t="e">
        <f>IF(わが社!F53=0,NA(),わが社!F53)</f>
        <v>#N/A</v>
      </c>
      <c r="H4" t="e">
        <f>IF(わが社!G53=0,NA(),わが社!G53)</f>
        <v>#N/A</v>
      </c>
      <c r="I4" t="e">
        <f>IF(わが社!H53=0,NA(),わが社!H53)</f>
        <v>#N/A</v>
      </c>
      <c r="J4" t="e">
        <f>IF(わが社!I53=0,NA(),わが社!I53)</f>
        <v>#N/A</v>
      </c>
      <c r="K4" t="e">
        <f>IF(わが社!J53=0,NA(),わが社!J53)</f>
        <v>#N/A</v>
      </c>
      <c r="L4" t="e">
        <f>IF(わが社!K53=0,NA(),わが社!K53)</f>
        <v>#N/A</v>
      </c>
      <c r="M4" t="e">
        <f>IF(わが社!L53=0,NA(),わが社!L53)</f>
        <v>#N/A</v>
      </c>
      <c r="N4" t="e">
        <f>IF(わが社!M53=0,NA(),わが社!M53)</f>
        <v>#N/A</v>
      </c>
      <c r="O4" t="e">
        <f>IF(わが社!N53=0,NA(),わが社!N53)</f>
        <v>#N/A</v>
      </c>
      <c r="P4" t="e">
        <f>IF(わが社!O53=0,NA(),わが社!O53)</f>
        <v>#N/A</v>
      </c>
      <c r="Q4" t="e">
        <f>IF(わが社!P53=0,NA(),わが社!P53)</f>
        <v>#N/A</v>
      </c>
      <c r="R4" t="e">
        <f>IF(わが社!Q53=0,NA(),わが社!Q53)</f>
        <v>#N/A</v>
      </c>
      <c r="S4" t="e">
        <f>IF(わが社!R53=0,NA(),わが社!R53)</f>
        <v>#N/A</v>
      </c>
      <c r="T4" t="e">
        <f>IF(わが社!S53=0,NA(),わが社!S53)</f>
        <v>#N/A</v>
      </c>
    </row>
    <row r="7" spans="1:20" x14ac:dyDescent="0.15">
      <c r="A7" t="s">
        <v>85</v>
      </c>
      <c r="C7" t="s">
        <v>0</v>
      </c>
      <c r="D7" t="s">
        <v>1</v>
      </c>
      <c r="E7" t="s">
        <v>2</v>
      </c>
      <c r="F7" t="s">
        <v>3</v>
      </c>
      <c r="G7" t="s">
        <v>4</v>
      </c>
      <c r="H7" t="s">
        <v>5</v>
      </c>
      <c r="I7" t="s">
        <v>6</v>
      </c>
      <c r="J7" t="s">
        <v>7</v>
      </c>
      <c r="K7" t="s">
        <v>8</v>
      </c>
      <c r="L7" t="s">
        <v>9</v>
      </c>
      <c r="M7" t="s">
        <v>76</v>
      </c>
      <c r="N7" t="s">
        <v>92</v>
      </c>
      <c r="O7" t="s">
        <v>93</v>
      </c>
      <c r="P7" t="s">
        <v>98</v>
      </c>
      <c r="Q7" t="s">
        <v>99</v>
      </c>
      <c r="R7" t="s">
        <v>100</v>
      </c>
      <c r="S7" t="s">
        <v>104</v>
      </c>
      <c r="T7" t="s">
        <v>105</v>
      </c>
    </row>
    <row r="8" spans="1:20" x14ac:dyDescent="0.15">
      <c r="B8" t="s">
        <v>97</v>
      </c>
      <c r="C8">
        <f>IF('39社データ'!B51=0,NA(),'39社データ'!B51)</f>
        <v>1.899</v>
      </c>
      <c r="D8">
        <f>IF('39社データ'!C51=0,NA(),'39社データ'!C51)</f>
        <v>0.187</v>
      </c>
      <c r="E8">
        <f>IF('39社データ'!D51=0,NA(),'39社データ'!D51)</f>
        <v>0.38400000000000001</v>
      </c>
      <c r="F8">
        <f>IF('39社データ'!E51=0,NA(),'39社データ'!E51)</f>
        <v>1.135</v>
      </c>
      <c r="G8">
        <f>IF('39社データ'!F51=0,NA(),'39社データ'!F51)</f>
        <v>2.2599999999999998</v>
      </c>
      <c r="H8">
        <f>IF('39社データ'!G51=0,NA(),'39社データ'!G51)</f>
        <v>2.7669999999999999</v>
      </c>
      <c r="I8">
        <f>IF('39社データ'!H51=0,NA(),'39社データ'!H51)</f>
        <v>3.1230000000000002</v>
      </c>
      <c r="J8">
        <f>IF('39社データ'!I51=0,NA(),'39社データ'!I51)</f>
        <v>2.2240000000000002</v>
      </c>
      <c r="K8">
        <f>IF('39社データ'!J51=0,NA(),'39社データ'!J51)</f>
        <v>2.7639999999999998</v>
      </c>
      <c r="L8">
        <f>IF('39社データ'!K51=0,NA(),'39社データ'!K51)</f>
        <v>2.1970000000000001</v>
      </c>
      <c r="M8">
        <f>IF('39社データ'!L51=0,NA(),'39社データ'!L51)</f>
        <v>2.4420000000000002</v>
      </c>
      <c r="N8">
        <f>IF('39社データ'!M51=0,NA(),'39社データ'!M51)</f>
        <v>2.2490000000000001</v>
      </c>
      <c r="O8">
        <f>IF('39社データ'!N51=0,NA(),'39社データ'!N51)</f>
        <v>2.88</v>
      </c>
      <c r="P8">
        <f>IF('39社データ'!O51=0,NA(),'39社データ'!O51)</f>
        <v>-2.5459999999999998</v>
      </c>
      <c r="Q8">
        <f>IF('39社データ'!P51=0,NA(),'39社データ'!P51)</f>
        <v>3.226</v>
      </c>
      <c r="R8">
        <f>IF('39社データ'!Q51=0,NA(),'39社データ'!Q51)</f>
        <v>2.5099999999999998</v>
      </c>
      <c r="S8">
        <f>IF('39社データ'!R51=0,NA(),'39社データ'!R51)</f>
        <v>2.3690000000000002</v>
      </c>
    </row>
    <row r="9" spans="1:20" x14ac:dyDescent="0.15">
      <c r="B9" t="s">
        <v>87</v>
      </c>
      <c r="C9" t="e">
        <f>IF(わが社!B55=0,NA(),わが社!B55)</f>
        <v>#N/A</v>
      </c>
      <c r="D9" t="e">
        <f>IF(わが社!C55=0,NA(),わが社!C55)</f>
        <v>#N/A</v>
      </c>
      <c r="E9" t="e">
        <f>IF(わが社!D55=0,NA(),わが社!D55)</f>
        <v>#N/A</v>
      </c>
      <c r="F9" t="e">
        <f>IF(わが社!E55=0,NA(),わが社!E55)</f>
        <v>#N/A</v>
      </c>
      <c r="G9" t="e">
        <f>IF(わが社!F55=0,NA(),わが社!F55)</f>
        <v>#N/A</v>
      </c>
      <c r="H9" t="e">
        <f>IF(わが社!G55=0,NA(),わが社!G55)</f>
        <v>#N/A</v>
      </c>
      <c r="I9" t="e">
        <f>IF(わが社!H55=0,NA(),わが社!H55)</f>
        <v>#N/A</v>
      </c>
      <c r="J9" t="e">
        <f>IF(わが社!I55=0,NA(),わが社!I55)</f>
        <v>#N/A</v>
      </c>
      <c r="K9" t="e">
        <f>IF(わが社!J55=0,NA(),わが社!J55)</f>
        <v>#N/A</v>
      </c>
      <c r="L9" t="e">
        <f>IF(わが社!K55=0,NA(),わが社!K55)</f>
        <v>#N/A</v>
      </c>
      <c r="M9" t="e">
        <f>IF(わが社!L55=0,NA(),わが社!L55)</f>
        <v>#N/A</v>
      </c>
      <c r="N9" t="e">
        <f>IF(わが社!M55=0,NA(),わが社!M55)</f>
        <v>#N/A</v>
      </c>
      <c r="O9" t="e">
        <f>IF(わが社!N55=0,NA(),わが社!N55)</f>
        <v>#N/A</v>
      </c>
      <c r="P9" t="e">
        <f>IF(わが社!O55=0,NA(),わが社!O55)</f>
        <v>#N/A</v>
      </c>
      <c r="Q9" t="e">
        <f>IF(わが社!P55=0,NA(),わが社!P55)</f>
        <v>#N/A</v>
      </c>
      <c r="R9" t="e">
        <f>IF(わが社!Q55=0,NA(),わが社!Q55)</f>
        <v>#N/A</v>
      </c>
      <c r="S9" t="e">
        <f>IF(わが社!R55=0,NA(),わが社!R55)</f>
        <v>#N/A</v>
      </c>
      <c r="T9" t="e">
        <f>IF(わが社!S55=0,NA(),わが社!S55)</f>
        <v>#N/A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B8C30-95A0-42CA-A677-8F55A6BAE0CB}">
  <dimension ref="A1:T6"/>
  <sheetViews>
    <sheetView workbookViewId="0">
      <selection activeCell="F39" sqref="F39"/>
    </sheetView>
  </sheetViews>
  <sheetFormatPr defaultRowHeight="13.5" x14ac:dyDescent="0.15"/>
  <sheetData>
    <row r="1" spans="1:20" x14ac:dyDescent="0.15">
      <c r="A1" t="s">
        <v>45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76</v>
      </c>
      <c r="N1" t="s">
        <v>92</v>
      </c>
      <c r="O1" t="s">
        <v>93</v>
      </c>
      <c r="P1" t="s">
        <v>98</v>
      </c>
      <c r="Q1" t="s">
        <v>99</v>
      </c>
      <c r="R1" t="s">
        <v>100</v>
      </c>
      <c r="S1" t="s">
        <v>104</v>
      </c>
      <c r="T1" t="s">
        <v>105</v>
      </c>
    </row>
    <row r="2" spans="1:20" x14ac:dyDescent="0.15">
      <c r="B2" t="s">
        <v>97</v>
      </c>
      <c r="C2">
        <f>IF('39社データ'!B53=0,NA(),'39社データ'!B53)</f>
        <v>45.816000000000003</v>
      </c>
      <c r="D2">
        <f>IF('39社データ'!C53=0,NA(),'39社データ'!C53)</f>
        <v>46.052999999999997</v>
      </c>
      <c r="E2">
        <f>IF('39社データ'!D53=0,NA(),'39社データ'!D53)</f>
        <v>45.264000000000003</v>
      </c>
      <c r="F2">
        <f>IF('39社データ'!E53=0,NA(),'39社データ'!E53)</f>
        <v>45.365000000000002</v>
      </c>
      <c r="G2">
        <f>IF('39社データ'!F53=0,NA(),'39社データ'!F53)</f>
        <v>47.363999999999997</v>
      </c>
      <c r="H2">
        <f>IF('39社データ'!G53=0,NA(),'39社データ'!G53)</f>
        <v>49.545000000000002</v>
      </c>
      <c r="I2">
        <f>IF('39社データ'!H53=0,NA(),'39社データ'!H53)</f>
        <v>51.624000000000002</v>
      </c>
      <c r="J2">
        <f>IF('39社データ'!I53=0,NA(),'39社データ'!I53)</f>
        <v>53.072000000000003</v>
      </c>
      <c r="K2">
        <f>IF('39社データ'!J53=0,NA(),'39社データ'!J53)</f>
        <v>50.295000000000002</v>
      </c>
      <c r="L2">
        <f>IF('39社データ'!K53=0,NA(),'39社データ'!K53)</f>
        <v>51.097999999999999</v>
      </c>
      <c r="M2">
        <f>IF('39社データ'!L53=0,NA(),'39社データ'!L53)</f>
        <v>51.933999999999997</v>
      </c>
      <c r="N2">
        <f>IF('39社データ'!M53=0,NA(),'39社データ'!M53)</f>
        <v>52.654000000000003</v>
      </c>
      <c r="O2">
        <f>IF('39社データ'!N53=0,NA(),'39社データ'!N53)</f>
        <v>53.622999999999998</v>
      </c>
      <c r="P2">
        <f>IF('39社データ'!O53=0,NA(),'39社データ'!O53)</f>
        <v>53.99</v>
      </c>
      <c r="Q2">
        <f>IF('39社データ'!P53=0,NA(),'39社データ'!P53)</f>
        <v>55.258000000000003</v>
      </c>
      <c r="R2">
        <f>IF('39社データ'!Q53=0,NA(),'39社データ'!Q53)</f>
        <v>55.92</v>
      </c>
      <c r="S2">
        <f>IF('39社データ'!R53=0,NA(),'39社データ'!R53)</f>
        <v>57.316000000000003</v>
      </c>
    </row>
    <row r="3" spans="1:20" x14ac:dyDescent="0.15">
      <c r="B3" t="s">
        <v>87</v>
      </c>
      <c r="C3" t="e">
        <f>IF(わが社!B57=0,NA(),わが社!B57)</f>
        <v>#N/A</v>
      </c>
      <c r="D3" t="e">
        <f>IF(わが社!C57=0,NA(),わが社!C57)</f>
        <v>#N/A</v>
      </c>
      <c r="E3" t="e">
        <f>IF(わが社!D57=0,NA(),わが社!D57)</f>
        <v>#N/A</v>
      </c>
      <c r="F3" t="e">
        <f>IF(わが社!E57=0,NA(),わが社!E57)</f>
        <v>#N/A</v>
      </c>
      <c r="G3" t="e">
        <f>IF(わが社!F57=0,NA(),わが社!F57)</f>
        <v>#N/A</v>
      </c>
      <c r="H3" t="e">
        <f>IF(わが社!G57=0,NA(),わが社!G57)</f>
        <v>#N/A</v>
      </c>
      <c r="I3" t="e">
        <f>IF(わが社!H57=0,NA(),わが社!H57)</f>
        <v>#N/A</v>
      </c>
      <c r="J3" t="e">
        <f>IF(わが社!I57=0,NA(),わが社!I57)</f>
        <v>#N/A</v>
      </c>
      <c r="K3" t="e">
        <f>IF(わが社!J57=0,NA(),わが社!J57)</f>
        <v>#N/A</v>
      </c>
      <c r="L3" t="e">
        <f>IF(わが社!K57=0,NA(),わが社!K57)</f>
        <v>#N/A</v>
      </c>
      <c r="M3" t="e">
        <f>IF(わが社!L57=0,NA(),わが社!L57)</f>
        <v>#N/A</v>
      </c>
      <c r="N3" t="e">
        <f>IF(わが社!M57=0,NA(),わが社!M57)</f>
        <v>#N/A</v>
      </c>
      <c r="O3" t="e">
        <f>IF(わが社!N57=0,NA(),わが社!N57)</f>
        <v>#N/A</v>
      </c>
      <c r="P3" t="e">
        <f>IF(わが社!O57=0,NA(),わが社!O57)</f>
        <v>#N/A</v>
      </c>
      <c r="Q3" t="e">
        <f>IF(わが社!P57=0,NA(),わが社!P57)</f>
        <v>#N/A</v>
      </c>
      <c r="R3" t="e">
        <f>IF(わが社!Q57=0,NA(),わが社!Q57)</f>
        <v>#N/A</v>
      </c>
      <c r="S3" t="e">
        <f>IF(わが社!R57=0,NA(),わが社!R57)</f>
        <v>#N/A</v>
      </c>
      <c r="T3" t="e">
        <f>IF(わが社!S57=0,NA(),わが社!S57)</f>
        <v>#N/A</v>
      </c>
    </row>
    <row r="5" spans="1:20" x14ac:dyDescent="0.15">
      <c r="A5" t="s">
        <v>118</v>
      </c>
      <c r="C5" t="s">
        <v>0</v>
      </c>
      <c r="D5" t="s">
        <v>1</v>
      </c>
      <c r="E5" t="s">
        <v>2</v>
      </c>
      <c r="F5" t="s">
        <v>3</v>
      </c>
      <c r="G5" t="s">
        <v>4</v>
      </c>
      <c r="H5" t="s">
        <v>5</v>
      </c>
      <c r="I5" t="s">
        <v>6</v>
      </c>
      <c r="J5" t="s">
        <v>7</v>
      </c>
      <c r="K5" t="s">
        <v>8</v>
      </c>
      <c r="L5" t="s">
        <v>9</v>
      </c>
      <c r="M5" t="s">
        <v>76</v>
      </c>
      <c r="N5" t="s">
        <v>92</v>
      </c>
      <c r="O5" t="s">
        <v>93</v>
      </c>
      <c r="P5" t="s">
        <v>98</v>
      </c>
      <c r="Q5" t="s">
        <v>99</v>
      </c>
      <c r="R5" t="s">
        <v>100</v>
      </c>
      <c r="S5" t="s">
        <v>104</v>
      </c>
      <c r="T5" t="s">
        <v>105</v>
      </c>
    </row>
    <row r="6" spans="1:20" x14ac:dyDescent="0.15">
      <c r="B6" t="s">
        <v>87</v>
      </c>
      <c r="C6">
        <f>わが社!B30</f>
        <v>0</v>
      </c>
      <c r="D6">
        <f>わが社!C30</f>
        <v>0</v>
      </c>
      <c r="E6">
        <f>わが社!D30</f>
        <v>0</v>
      </c>
      <c r="F6">
        <f>わが社!E30</f>
        <v>0</v>
      </c>
      <c r="G6">
        <f>わが社!F30</f>
        <v>0</v>
      </c>
      <c r="H6">
        <f>わが社!G30</f>
        <v>0</v>
      </c>
      <c r="I6">
        <f>わが社!H30</f>
        <v>0</v>
      </c>
      <c r="J6">
        <f>わが社!I30</f>
        <v>0</v>
      </c>
      <c r="K6">
        <f>わが社!J30</f>
        <v>0</v>
      </c>
      <c r="L6">
        <f>わが社!K30</f>
        <v>0</v>
      </c>
      <c r="M6">
        <f>わが社!L30</f>
        <v>0</v>
      </c>
      <c r="N6">
        <f>わが社!M30</f>
        <v>0</v>
      </c>
      <c r="O6">
        <f>わが社!N30</f>
        <v>0</v>
      </c>
      <c r="P6">
        <f>わが社!O30</f>
        <v>0</v>
      </c>
      <c r="Q6">
        <f>わが社!P30</f>
        <v>0</v>
      </c>
      <c r="R6">
        <f>わが社!Q30</f>
        <v>0</v>
      </c>
      <c r="S6">
        <f>わが社!R30</f>
        <v>0</v>
      </c>
      <c r="T6">
        <f>わが社!S30</f>
        <v>0</v>
      </c>
    </row>
  </sheetData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66B5-5CC4-42AD-9E20-4348C680552F}">
  <dimension ref="A2:T9"/>
  <sheetViews>
    <sheetView workbookViewId="0">
      <selection activeCell="A27" sqref="A27"/>
    </sheetView>
  </sheetViews>
  <sheetFormatPr defaultRowHeight="13.5" x14ac:dyDescent="0.15"/>
  <sheetData>
    <row r="2" spans="1:20" x14ac:dyDescent="0.15">
      <c r="A2" t="s">
        <v>46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  <c r="M2" t="s">
        <v>76</v>
      </c>
      <c r="N2" t="s">
        <v>92</v>
      </c>
      <c r="O2" t="s">
        <v>93</v>
      </c>
      <c r="P2" t="s">
        <v>98</v>
      </c>
      <c r="Q2" t="s">
        <v>99</v>
      </c>
      <c r="R2" t="s">
        <v>100</v>
      </c>
      <c r="S2" t="s">
        <v>104</v>
      </c>
      <c r="T2" t="s">
        <v>105</v>
      </c>
    </row>
    <row r="3" spans="1:20" x14ac:dyDescent="0.15">
      <c r="B3" t="s">
        <v>97</v>
      </c>
      <c r="C3">
        <f>IF('39社データ'!B54=0,NA(),'39社データ'!B54)</f>
        <v>121.77</v>
      </c>
      <c r="D3">
        <f>IF('39社データ'!C54=0,NA(),'39社データ'!C54)</f>
        <v>128.60499999999999</v>
      </c>
      <c r="E3">
        <f>IF('39社データ'!D54=0,NA(),'39社データ'!D54)</f>
        <v>127.139</v>
      </c>
      <c r="F3">
        <f>IF('39社データ'!E54=0,NA(),'39社データ'!E54)</f>
        <v>130.43899999999999</v>
      </c>
      <c r="G3">
        <f>IF('39社データ'!F54=0,NA(),'39社データ'!F54)</f>
        <v>145.999</v>
      </c>
      <c r="H3">
        <f>IF('39社データ'!G54=0,NA(),'39社データ'!G54)</f>
        <v>150.07400000000001</v>
      </c>
      <c r="I3">
        <f>IF('39社データ'!H54=0,NA(),'39社データ'!H54)</f>
        <v>149.386</v>
      </c>
      <c r="J3">
        <f>IF('39社データ'!I54=0,NA(),'39社データ'!I54)</f>
        <v>165.66200000000001</v>
      </c>
      <c r="K3">
        <f>IF('39社データ'!J54=0,NA(),'39社データ'!J54)</f>
        <v>123.312</v>
      </c>
      <c r="L3">
        <f>IF('39社データ'!K54=0,NA(),'39社データ'!K54)</f>
        <v>157.274</v>
      </c>
      <c r="M3">
        <f>IF('39社データ'!L54=0,NA(),'39社データ'!L54)</f>
        <v>163.011</v>
      </c>
      <c r="N3">
        <f>IF('39社データ'!M54=0,NA(),'39社データ'!M54)</f>
        <v>154.215</v>
      </c>
      <c r="O3">
        <f>IF('39社データ'!N54=0,NA(),'39社データ'!N54)</f>
        <v>149.89099999999999</v>
      </c>
      <c r="P3">
        <f>IF('39社データ'!O54=0,NA(),'39社データ'!O54)</f>
        <v>151.11600000000001</v>
      </c>
      <c r="Q3">
        <f>IF('39社データ'!P54=0,NA(),'39社データ'!P54)</f>
        <v>146.773</v>
      </c>
      <c r="R3">
        <f>IF('39社データ'!Q54=0,NA(),'39社データ'!Q54)</f>
        <v>150.65600000000001</v>
      </c>
      <c r="S3">
        <f>IF('39社データ'!R54=0,NA(),'39社データ'!R54)</f>
        <v>142.614</v>
      </c>
    </row>
    <row r="4" spans="1:20" x14ac:dyDescent="0.15">
      <c r="B4" t="s">
        <v>87</v>
      </c>
      <c r="C4" t="e">
        <f>IF(わが社!B58=0,NA(),わが社!B58)</f>
        <v>#N/A</v>
      </c>
      <c r="D4" t="e">
        <f>IF(わが社!C58=0,NA(),わが社!C58)</f>
        <v>#N/A</v>
      </c>
      <c r="E4" t="e">
        <f>IF(わが社!D58=0,NA(),わが社!D58)</f>
        <v>#N/A</v>
      </c>
      <c r="F4" t="e">
        <f>IF(わが社!E58=0,NA(),わが社!E58)</f>
        <v>#N/A</v>
      </c>
      <c r="G4" t="e">
        <f>IF(わが社!F58=0,NA(),わが社!F58)</f>
        <v>#N/A</v>
      </c>
      <c r="H4" t="e">
        <f>IF(わが社!G58=0,NA(),わが社!G58)</f>
        <v>#N/A</v>
      </c>
      <c r="I4" t="e">
        <f>IF(わが社!H58=0,NA(),わが社!H58)</f>
        <v>#N/A</v>
      </c>
      <c r="J4" t="e">
        <f>IF(わが社!I58=0,NA(),わが社!I58)</f>
        <v>#N/A</v>
      </c>
      <c r="K4" t="e">
        <f>IF(わが社!J58=0,NA(),わが社!J58)</f>
        <v>#N/A</v>
      </c>
      <c r="L4" t="e">
        <f>IF(わが社!K58=0,NA(),わが社!K58)</f>
        <v>#N/A</v>
      </c>
      <c r="M4" t="e">
        <f>IF(わが社!L58=0,NA(),わが社!L58)</f>
        <v>#N/A</v>
      </c>
      <c r="N4" t="e">
        <f>IF(わが社!M58=0,NA(),わが社!M58)</f>
        <v>#N/A</v>
      </c>
      <c r="O4" t="e">
        <f>IF(わが社!N58=0,NA(),わが社!N58)</f>
        <v>#N/A</v>
      </c>
      <c r="P4" t="e">
        <f>IF(わが社!O58=0,NA(),わが社!O58)</f>
        <v>#N/A</v>
      </c>
      <c r="Q4" t="e">
        <f>IF(わが社!P58=0,NA(),わが社!P58)</f>
        <v>#N/A</v>
      </c>
      <c r="R4" t="e">
        <f>IF(わが社!Q58=0,NA(),わが社!Q58)</f>
        <v>#N/A</v>
      </c>
      <c r="S4" t="e">
        <f>IF(わが社!R58=0,NA(),わが社!R58)</f>
        <v>#N/A</v>
      </c>
      <c r="T4" t="e">
        <f>IF(わが社!S58=0,NA(),わが社!S58)</f>
        <v>#N/A</v>
      </c>
    </row>
    <row r="7" spans="1:20" x14ac:dyDescent="0.15">
      <c r="A7" t="s">
        <v>47</v>
      </c>
      <c r="C7" t="s">
        <v>0</v>
      </c>
      <c r="D7" t="s">
        <v>1</v>
      </c>
      <c r="E7" t="s">
        <v>2</v>
      </c>
      <c r="F7" t="s">
        <v>3</v>
      </c>
      <c r="G7" t="s">
        <v>4</v>
      </c>
      <c r="H7" t="s">
        <v>5</v>
      </c>
      <c r="I7" t="s">
        <v>6</v>
      </c>
      <c r="J7" t="s">
        <v>7</v>
      </c>
      <c r="K7" t="s">
        <v>8</v>
      </c>
      <c r="L7" t="s">
        <v>9</v>
      </c>
      <c r="M7" t="s">
        <v>76</v>
      </c>
      <c r="N7" t="s">
        <v>92</v>
      </c>
      <c r="O7" t="s">
        <v>93</v>
      </c>
      <c r="P7" t="s">
        <v>98</v>
      </c>
      <c r="Q7" t="s">
        <v>99</v>
      </c>
      <c r="R7" t="s">
        <v>100</v>
      </c>
      <c r="S7" t="s">
        <v>104</v>
      </c>
      <c r="T7" t="s">
        <v>105</v>
      </c>
    </row>
    <row r="8" spans="1:20" x14ac:dyDescent="0.15">
      <c r="B8" t="s">
        <v>97</v>
      </c>
      <c r="C8">
        <f>IF('39社データ'!B55=0,NA(),'39社データ'!B55)</f>
        <v>81.832999999999998</v>
      </c>
      <c r="D8">
        <f>IF('39社データ'!C55=0,NA(),'39社データ'!C55)</f>
        <v>81.063999999999993</v>
      </c>
      <c r="E8">
        <f>IF('39社データ'!D55=0,NA(),'39社データ'!D55)</f>
        <v>83.498000000000005</v>
      </c>
      <c r="F8">
        <f>IF('39社データ'!E55=0,NA(),'39社データ'!E55)</f>
        <v>79.641999999999996</v>
      </c>
      <c r="G8">
        <f>IF('39社データ'!F55=0,NA(),'39社データ'!F55)</f>
        <v>84.555999999999997</v>
      </c>
      <c r="H8">
        <f>IF('39社データ'!G55=0,NA(),'39社データ'!G55)</f>
        <v>84.037999999999997</v>
      </c>
      <c r="I8">
        <f>IF('39社データ'!H55=0,NA(),'39社データ'!H55)</f>
        <v>89.918999999999997</v>
      </c>
      <c r="J8">
        <f>IF('39社データ'!I55=0,NA(),'39社データ'!I55)</f>
        <v>92.62</v>
      </c>
      <c r="K8">
        <f>IF('39社データ'!J55=0,NA(),'39社データ'!J55)</f>
        <v>79.146000000000001</v>
      </c>
      <c r="L8">
        <f>IF('39社データ'!K55=0,NA(),'39社データ'!K55)</f>
        <v>108.268</v>
      </c>
      <c r="M8">
        <f>IF('39社データ'!L55=0,NA(),'39社データ'!L55)</f>
        <v>105.253</v>
      </c>
      <c r="N8">
        <f>IF('39社データ'!M55=0,NA(),'39社データ'!M55)</f>
        <v>94.596999999999994</v>
      </c>
      <c r="O8">
        <f>IF('39社データ'!N55=0,NA(),'39社データ'!N55)</f>
        <v>95.29</v>
      </c>
      <c r="P8">
        <f>IF('39社データ'!O55=0,NA(),'39社データ'!O55)</f>
        <v>101.94499999999999</v>
      </c>
      <c r="Q8">
        <f>IF('39社データ'!P55=0,NA(),'39社データ'!P55)</f>
        <v>107.152</v>
      </c>
      <c r="R8">
        <f>IF('39社データ'!Q55=0,NA(),'39社データ'!Q55)</f>
        <v>105.223</v>
      </c>
      <c r="S8">
        <f>IF('39社データ'!R55=0,NA(),'39社データ'!R55)</f>
        <v>98.35</v>
      </c>
    </row>
    <row r="9" spans="1:20" x14ac:dyDescent="0.15">
      <c r="B9" t="s">
        <v>87</v>
      </c>
      <c r="C9" t="e">
        <f>IF(わが社!B59=0,NA(),わが社!B59)</f>
        <v>#N/A</v>
      </c>
      <c r="D9" t="e">
        <f>IF(わが社!C59=0,NA(),わが社!C59)</f>
        <v>#N/A</v>
      </c>
      <c r="E9" t="e">
        <f>IF(わが社!D59=0,NA(),わが社!D59)</f>
        <v>#N/A</v>
      </c>
      <c r="F9" t="e">
        <f>IF(わが社!E59=0,NA(),わが社!E59)</f>
        <v>#N/A</v>
      </c>
      <c r="G9" t="e">
        <f>IF(わが社!F59=0,NA(),わが社!F59)</f>
        <v>#N/A</v>
      </c>
      <c r="H9" t="e">
        <f>IF(わが社!G59=0,NA(),わが社!G59)</f>
        <v>#N/A</v>
      </c>
      <c r="I9" t="e">
        <f>IF(わが社!H59=0,NA(),わが社!H59)</f>
        <v>#N/A</v>
      </c>
      <c r="J9" t="e">
        <f>IF(わが社!I59=0,NA(),わが社!I59)</f>
        <v>#N/A</v>
      </c>
      <c r="K9" t="e">
        <f>IF(わが社!J59=0,NA(),わが社!J59)</f>
        <v>#N/A</v>
      </c>
      <c r="L9" t="e">
        <f>IF(わが社!K59=0,NA(),わが社!K59)</f>
        <v>#N/A</v>
      </c>
      <c r="M9" t="e">
        <f>IF(わが社!L59=0,NA(),わが社!L59)</f>
        <v>#N/A</v>
      </c>
      <c r="N9" t="e">
        <f>IF(わが社!M59=0,NA(),わが社!M59)</f>
        <v>#N/A</v>
      </c>
      <c r="O9" t="e">
        <f>IF(わが社!N59=0,NA(),わが社!N59)</f>
        <v>#N/A</v>
      </c>
      <c r="P9" t="e">
        <f>IF(わが社!O59=0,NA(),わが社!O59)</f>
        <v>#N/A</v>
      </c>
      <c r="Q9" t="e">
        <f>IF(わが社!P59=0,NA(),わが社!P59)</f>
        <v>#N/A</v>
      </c>
      <c r="R9" t="e">
        <f>IF(わが社!Q59=0,NA(),わが社!Q59)</f>
        <v>#N/A</v>
      </c>
      <c r="S9" t="e">
        <f>IF(わが社!R59=0,NA(),わが社!R59)</f>
        <v>#N/A</v>
      </c>
      <c r="T9" t="e">
        <f>IF(わが社!S59=0,NA(),わが社!S59)</f>
        <v>#N/A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5EB79-9CDF-4710-80B5-33C9AD658BEF}">
  <dimension ref="A2:T10"/>
  <sheetViews>
    <sheetView workbookViewId="0">
      <selection activeCell="E37" sqref="E37"/>
    </sheetView>
  </sheetViews>
  <sheetFormatPr defaultRowHeight="13.5" x14ac:dyDescent="0.15"/>
  <cols>
    <col min="1" max="1" width="15.25" customWidth="1"/>
    <col min="2" max="2" width="14.625" customWidth="1"/>
  </cols>
  <sheetData>
    <row r="2" spans="1:20" x14ac:dyDescent="0.15">
      <c r="A2" t="s">
        <v>112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  <c r="M2" t="s">
        <v>76</v>
      </c>
      <c r="N2" t="s">
        <v>92</v>
      </c>
      <c r="O2" t="s">
        <v>93</v>
      </c>
      <c r="P2" t="s">
        <v>98</v>
      </c>
      <c r="Q2" t="s">
        <v>99</v>
      </c>
      <c r="R2" t="s">
        <v>100</v>
      </c>
      <c r="S2" t="s">
        <v>104</v>
      </c>
      <c r="T2" t="s">
        <v>105</v>
      </c>
    </row>
    <row r="3" spans="1:20" x14ac:dyDescent="0.15">
      <c r="B3" t="s">
        <v>113</v>
      </c>
      <c r="C3">
        <f>'39社データ'!B19</f>
        <v>91693</v>
      </c>
      <c r="D3">
        <f>'39社データ'!C19</f>
        <v>82863</v>
      </c>
      <c r="E3">
        <f>'39社データ'!D19</f>
        <v>106375</v>
      </c>
      <c r="F3">
        <f>'39社データ'!E19</f>
        <v>122963</v>
      </c>
      <c r="G3">
        <f>'39社データ'!F19</f>
        <v>87491</v>
      </c>
      <c r="H3">
        <f>'39社データ'!G19</f>
        <v>78451</v>
      </c>
      <c r="I3">
        <f>'39社データ'!H19</f>
        <v>75732</v>
      </c>
      <c r="J3">
        <f>'39社データ'!I19</f>
        <v>52571</v>
      </c>
      <c r="K3">
        <f>'39社データ'!J19</f>
        <v>193059</v>
      </c>
      <c r="L3">
        <f>'39社データ'!K19</f>
        <v>76957</v>
      </c>
      <c r="M3">
        <f>'39社データ'!L19</f>
        <v>75358</v>
      </c>
      <c r="N3">
        <f>'39社データ'!M19</f>
        <v>74299</v>
      </c>
      <c r="O3">
        <f>'39社データ'!N19</f>
        <v>92379</v>
      </c>
      <c r="P3">
        <f>'39社データ'!O19</f>
        <v>92914</v>
      </c>
      <c r="Q3">
        <f>'39社データ'!P19</f>
        <v>93075</v>
      </c>
      <c r="R3">
        <f>'39社データ'!Q19</f>
        <v>86363</v>
      </c>
      <c r="S3">
        <f>'39社データ'!R19</f>
        <v>101243</v>
      </c>
    </row>
    <row r="4" spans="1:20" x14ac:dyDescent="0.15">
      <c r="B4" t="s">
        <v>114</v>
      </c>
      <c r="C4">
        <f>'39社データ'!B21</f>
        <v>144278</v>
      </c>
      <c r="D4">
        <f>'39社データ'!C21</f>
        <v>144666</v>
      </c>
      <c r="E4">
        <f>'39社データ'!D21</f>
        <v>126056</v>
      </c>
      <c r="F4">
        <f>'39社データ'!E21</f>
        <v>114231</v>
      </c>
      <c r="G4">
        <f>'39社データ'!F21</f>
        <v>109167</v>
      </c>
      <c r="H4">
        <f>'39社データ'!G21</f>
        <v>88095</v>
      </c>
      <c r="I4">
        <f>'39社データ'!H21</f>
        <v>79471</v>
      </c>
      <c r="J4">
        <f>'39社データ'!I21</f>
        <v>79373</v>
      </c>
      <c r="K4">
        <f>'39社データ'!J21</f>
        <v>78024</v>
      </c>
      <c r="L4">
        <f>'39社データ'!K21</f>
        <v>198801</v>
      </c>
      <c r="M4">
        <f>'39社データ'!L21</f>
        <v>212639</v>
      </c>
      <c r="N4">
        <f>'39社データ'!M21</f>
        <v>203214</v>
      </c>
      <c r="O4">
        <f>'39社データ'!N21</f>
        <v>195429</v>
      </c>
      <c r="P4">
        <f>'39社データ'!O21</f>
        <v>184591</v>
      </c>
      <c r="Q4">
        <f>'39社データ'!P21</f>
        <v>195789</v>
      </c>
      <c r="R4">
        <f>'39社データ'!Q21</f>
        <v>202798</v>
      </c>
      <c r="S4">
        <f>'39社データ'!R21</f>
        <v>199183</v>
      </c>
    </row>
    <row r="5" spans="1:20" x14ac:dyDescent="0.15">
      <c r="B5" t="s">
        <v>117</v>
      </c>
      <c r="C5">
        <f>'39社データ'!B6</f>
        <v>248415</v>
      </c>
      <c r="D5">
        <f>'39社データ'!C6</f>
        <v>234486</v>
      </c>
      <c r="E5">
        <f>'39社データ'!D6</f>
        <v>260472</v>
      </c>
      <c r="F5">
        <f>'39社データ'!E6</f>
        <v>263701</v>
      </c>
      <c r="G5">
        <f>'39社データ'!F6</f>
        <v>278414</v>
      </c>
      <c r="H5">
        <f>'39社データ'!G6</f>
        <v>259127</v>
      </c>
      <c r="I5">
        <f>'39社データ'!H6</f>
        <v>290923</v>
      </c>
      <c r="J5">
        <f>'39社データ'!I6</f>
        <v>273425</v>
      </c>
      <c r="K5">
        <f>'39社データ'!J6</f>
        <v>342887</v>
      </c>
      <c r="L5">
        <f>'39社データ'!K6</f>
        <v>376081</v>
      </c>
      <c r="M5">
        <f>'39社データ'!L6</f>
        <v>359214</v>
      </c>
      <c r="N5">
        <f>'39社データ'!M6</f>
        <v>324153</v>
      </c>
      <c r="O5">
        <f>'39社データ'!N6</f>
        <v>326034</v>
      </c>
      <c r="P5">
        <f>'39社データ'!O6</f>
        <v>340627</v>
      </c>
      <c r="Q5">
        <f>'39社データ'!P6</f>
        <v>336239</v>
      </c>
      <c r="R5">
        <f>'39社データ'!Q6</f>
        <v>323808</v>
      </c>
      <c r="S5">
        <f>'39社データ'!R6</f>
        <v>296551</v>
      </c>
    </row>
    <row r="7" spans="1:20" x14ac:dyDescent="0.15">
      <c r="A7" t="s">
        <v>115</v>
      </c>
      <c r="C7" t="s">
        <v>0</v>
      </c>
      <c r="D7" t="s">
        <v>1</v>
      </c>
      <c r="E7" t="s">
        <v>2</v>
      </c>
      <c r="F7" t="s">
        <v>3</v>
      </c>
      <c r="G7" t="s">
        <v>4</v>
      </c>
      <c r="H7" t="s">
        <v>5</v>
      </c>
      <c r="I7" t="s">
        <v>6</v>
      </c>
      <c r="J7" t="s">
        <v>7</v>
      </c>
      <c r="K7" t="s">
        <v>8</v>
      </c>
      <c r="L7" t="s">
        <v>9</v>
      </c>
      <c r="M7" t="s">
        <v>76</v>
      </c>
      <c r="N7" t="s">
        <v>92</v>
      </c>
      <c r="O7" t="s">
        <v>93</v>
      </c>
      <c r="P7" t="s">
        <v>98</v>
      </c>
      <c r="Q7" t="s">
        <v>99</v>
      </c>
      <c r="R7" t="s">
        <v>100</v>
      </c>
      <c r="S7" t="s">
        <v>104</v>
      </c>
      <c r="T7" t="s">
        <v>105</v>
      </c>
    </row>
    <row r="8" spans="1:20" x14ac:dyDescent="0.15">
      <c r="B8" t="s">
        <v>116</v>
      </c>
      <c r="C8">
        <f>わが社!B23</f>
        <v>0</v>
      </c>
      <c r="D8">
        <f>わが社!C23</f>
        <v>0</v>
      </c>
      <c r="E8">
        <f>わが社!D23</f>
        <v>0</v>
      </c>
      <c r="F8">
        <f>わが社!E23</f>
        <v>0</v>
      </c>
      <c r="G8">
        <f>わが社!F23</f>
        <v>0</v>
      </c>
      <c r="H8">
        <f>わが社!G23</f>
        <v>0</v>
      </c>
      <c r="I8">
        <f>わが社!H23</f>
        <v>0</v>
      </c>
      <c r="J8">
        <f>わが社!I23</f>
        <v>0</v>
      </c>
      <c r="K8">
        <f>わが社!J23</f>
        <v>0</v>
      </c>
      <c r="L8">
        <f>わが社!K23</f>
        <v>0</v>
      </c>
      <c r="M8">
        <f>わが社!L23</f>
        <v>0</v>
      </c>
      <c r="N8">
        <f>わが社!M23</f>
        <v>0</v>
      </c>
      <c r="O8">
        <f>わが社!N23</f>
        <v>0</v>
      </c>
      <c r="P8">
        <f>わが社!O23</f>
        <v>0</v>
      </c>
      <c r="Q8">
        <f>わが社!P23</f>
        <v>0</v>
      </c>
      <c r="R8">
        <f>わが社!Q23</f>
        <v>0</v>
      </c>
      <c r="S8">
        <f>わが社!R23</f>
        <v>0</v>
      </c>
      <c r="T8">
        <f>わが社!S23</f>
        <v>0</v>
      </c>
    </row>
    <row r="9" spans="1:20" x14ac:dyDescent="0.15">
      <c r="B9" t="s">
        <v>114</v>
      </c>
      <c r="C9">
        <f>わが社!B25</f>
        <v>0</v>
      </c>
      <c r="D9">
        <f>わが社!C25</f>
        <v>0</v>
      </c>
      <c r="E9">
        <f>わが社!D25</f>
        <v>0</v>
      </c>
      <c r="F9">
        <f>わが社!E25</f>
        <v>0</v>
      </c>
      <c r="G9">
        <f>わが社!F25</f>
        <v>0</v>
      </c>
      <c r="H9">
        <f>わが社!G25</f>
        <v>0</v>
      </c>
      <c r="I9">
        <f>わが社!H25</f>
        <v>0</v>
      </c>
      <c r="J9">
        <f>わが社!I25</f>
        <v>0</v>
      </c>
      <c r="K9">
        <f>わが社!J25</f>
        <v>0</v>
      </c>
      <c r="L9">
        <f>わが社!K25</f>
        <v>0</v>
      </c>
      <c r="M9">
        <f>わが社!L25</f>
        <v>0</v>
      </c>
      <c r="N9">
        <f>わが社!M25</f>
        <v>0</v>
      </c>
      <c r="O9">
        <f>わが社!N25</f>
        <v>0</v>
      </c>
      <c r="P9">
        <f>わが社!O25</f>
        <v>0</v>
      </c>
      <c r="Q9">
        <f>わが社!P25</f>
        <v>0</v>
      </c>
      <c r="R9">
        <f>わが社!Q25</f>
        <v>0</v>
      </c>
      <c r="S9">
        <f>わが社!R25</f>
        <v>0</v>
      </c>
      <c r="T9">
        <f>わが社!S25</f>
        <v>0</v>
      </c>
    </row>
    <row r="10" spans="1:20" x14ac:dyDescent="0.15">
      <c r="B10" t="s">
        <v>117</v>
      </c>
      <c r="C10">
        <f>わが社!B6</f>
        <v>0</v>
      </c>
      <c r="D10">
        <f>わが社!C6</f>
        <v>0</v>
      </c>
      <c r="E10">
        <f>わが社!D6</f>
        <v>0</v>
      </c>
      <c r="F10">
        <f>わが社!E6</f>
        <v>0</v>
      </c>
      <c r="G10">
        <f>わが社!F6</f>
        <v>0</v>
      </c>
      <c r="H10">
        <f>わが社!G6</f>
        <v>0</v>
      </c>
      <c r="I10">
        <f>わが社!H6</f>
        <v>0</v>
      </c>
      <c r="J10">
        <f>わが社!I6</f>
        <v>0</v>
      </c>
      <c r="K10">
        <f>わが社!J6</f>
        <v>0</v>
      </c>
      <c r="L10">
        <f>わが社!K6</f>
        <v>0</v>
      </c>
      <c r="M10">
        <f>わが社!L6</f>
        <v>0</v>
      </c>
      <c r="N10">
        <f>わが社!M6</f>
        <v>0</v>
      </c>
      <c r="O10">
        <f>わが社!N6</f>
        <v>0</v>
      </c>
      <c r="P10">
        <f>わが社!O6</f>
        <v>0</v>
      </c>
      <c r="Q10">
        <f>わが社!P6</f>
        <v>0</v>
      </c>
      <c r="R10">
        <f>わが社!Q6</f>
        <v>0</v>
      </c>
      <c r="S10">
        <f>わが社!R6</f>
        <v>0</v>
      </c>
      <c r="T10">
        <f>わが社!S6</f>
        <v>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39社データ</vt:lpstr>
      <vt:lpstr>わが社</vt:lpstr>
      <vt:lpstr>各社部数</vt:lpstr>
      <vt:lpstr>売上</vt:lpstr>
      <vt:lpstr>費用</vt:lpstr>
      <vt:lpstr>利益</vt:lpstr>
      <vt:lpstr>自己資本比率</vt:lpstr>
      <vt:lpstr>流動比率</vt:lpstr>
      <vt:lpstr>借入金</vt:lpstr>
      <vt:lpstr>回転率</vt:lpstr>
      <vt:lpstr>売上高人件費率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kinki-desk</dc:creator>
  <cp:lastModifiedBy>伊藤明弘</cp:lastModifiedBy>
  <cp:lastPrinted>2018-01-11T13:08:46Z</cp:lastPrinted>
  <dcterms:created xsi:type="dcterms:W3CDTF">2018-01-09T06:46:09Z</dcterms:created>
  <dcterms:modified xsi:type="dcterms:W3CDTF">2024-12-13T08:31:44Z</dcterms:modified>
</cp:coreProperties>
</file>